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31" firstSheet="1" activeTab="3"/>
  </bookViews>
  <sheets>
    <sheet name="KLSE~BS Reporting" sheetId="1" r:id="rId1"/>
    <sheet name="KLSE~PL Reporting" sheetId="2" r:id="rId2"/>
    <sheet name="PartA@&amp;A3 Reporting" sheetId="3" r:id="rId3"/>
    <sheet name="ChangesInEquity reporting" sheetId="4" r:id="rId4"/>
    <sheet name="CashFlow reporting restatement" sheetId="5" r:id="rId5"/>
  </sheets>
  <externalReferences>
    <externalReference r:id="rId8"/>
  </externalReferences>
  <definedNames>
    <definedName name="_xlnm.Print_Area" localSheetId="4">'CashFlow reporting restatement'!$B$1:$G$56</definedName>
    <definedName name="_xlnm.Print_Area" localSheetId="3">'ChangesInEquity reporting'!$A$1:$K$55</definedName>
    <definedName name="_xlnm.Print_Area" localSheetId="0">'KLSE~BS Reporting'!$B$1:$L$65</definedName>
    <definedName name="_xlnm.Print_Area" localSheetId="1">'KLSE~PL Reporting'!$A$1:$P$56</definedName>
    <definedName name="_xlnm.Print_Area" localSheetId="2">'PartA@&amp;A3 Reporting'!$A$1:$Q$71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Chase Perdana Berhad</author>
  </authors>
  <commentList>
    <comment ref="K52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980,207 - finance creditors ; 
2,822,463 - term loan .
</t>
        </r>
      </text>
    </comment>
  </commentList>
</comments>
</file>

<file path=xl/sharedStrings.xml><?xml version="1.0" encoding="utf-8"?>
<sst xmlns="http://schemas.openxmlformats.org/spreadsheetml/2006/main" count="238" uniqueCount="135">
  <si>
    <t>SITT TATT BERHAD  ( Company No. 55576-A )</t>
  </si>
  <si>
    <t>(Incorporated in Malaysia)</t>
  </si>
  <si>
    <t xml:space="preserve">CONDENSED CONSOLIDATED CASH FLOW STATEMENT FOR THE QUARTER </t>
  </si>
  <si>
    <t>ENDED 30 SEPTEMBER 2005</t>
  </si>
  <si>
    <t>6 Months Ended</t>
  </si>
  <si>
    <t xml:space="preserve"> 30 September</t>
  </si>
  <si>
    <t>RM'000</t>
  </si>
  <si>
    <t>Net Profit Before Tax</t>
  </si>
  <si>
    <t>Adjustment For Non-cash Flow :</t>
  </si>
  <si>
    <t>Non-cash Items</t>
  </si>
  <si>
    <t xml:space="preserve">Non-operating Items </t>
  </si>
  <si>
    <t>Operating Profit Before Changes In Working Capital</t>
  </si>
  <si>
    <t>Changes In Working Capital</t>
  </si>
  <si>
    <t>Net Changes In Current Assets</t>
  </si>
  <si>
    <t>Net Changes In Current Liabilities</t>
  </si>
  <si>
    <t>Cash Flow From Operating Activities</t>
  </si>
  <si>
    <t>Tax Paid</t>
  </si>
  <si>
    <t>Interest paid</t>
  </si>
  <si>
    <t>Net Cash Flow From Operating Activities</t>
  </si>
  <si>
    <t>Investing Activities</t>
  </si>
  <si>
    <t xml:space="preserve">      - Equity investment</t>
  </si>
  <si>
    <t xml:space="preserve">      - Other investment</t>
  </si>
  <si>
    <t>Financing Activities</t>
  </si>
  <si>
    <t xml:space="preserve">      - Bank borrowings</t>
  </si>
  <si>
    <t>Net Changes In Cash &amp; Cash Equivalent</t>
  </si>
  <si>
    <t xml:space="preserve">Cash &amp; Cash Equivalent At Beginning Of The Year </t>
  </si>
  <si>
    <t>Cash &amp; Cash Equivalent At End Of  The Quarter                   ( see Notes below )</t>
  </si>
  <si>
    <t xml:space="preserve">( The Condensed Consolidated Statement of Changes In Equity Should Be Read In Conjunction With </t>
  </si>
  <si>
    <t xml:space="preserve">    The Annual Financial Report For The Year Ended 31 March 2005 )</t>
  </si>
  <si>
    <t>Notes</t>
  </si>
  <si>
    <t>Cash &amp; Cash Equivalent At End Of The Quarter Comprises Of :</t>
  </si>
  <si>
    <t>Bank OD</t>
  </si>
  <si>
    <t>Cash &amp; Bank and Short Term Deposit</t>
  </si>
  <si>
    <t>CONDENSED CONSOLIDATED STATEMENT OF CHANGES IN EQUITY</t>
  </si>
  <si>
    <t>FOR THE QUARTER ENDED 30 SEPTEMBER 2005</t>
  </si>
  <si>
    <t>Share Capital</t>
  </si>
  <si>
    <t>Share</t>
  </si>
  <si>
    <t>Capital</t>
  </si>
  <si>
    <t>Foreign Exchange</t>
  </si>
  <si>
    <t>Retained</t>
  </si>
  <si>
    <t>Ordinary  Shares</t>
  </si>
  <si>
    <t>Preference Shares</t>
  </si>
  <si>
    <t>Premium</t>
  </si>
  <si>
    <t xml:space="preserve">Reserve </t>
  </si>
  <si>
    <t>Profit</t>
  </si>
  <si>
    <t>TOTAL</t>
  </si>
  <si>
    <t xml:space="preserve">6 Months </t>
  </si>
  <si>
    <t>Ended 30 September 2005</t>
  </si>
  <si>
    <t>Balance As At Beginning</t>
  </si>
  <si>
    <t>Of The Year</t>
  </si>
  <si>
    <t>Movement During The</t>
  </si>
  <si>
    <t>Period</t>
  </si>
  <si>
    <t>Balance As At End</t>
  </si>
  <si>
    <t>Of The Period</t>
  </si>
  <si>
    <t>Ended 30 September 2004</t>
  </si>
  <si>
    <t>SITT TATT BERHAD   ( Company No. 55576-A )</t>
  </si>
  <si>
    <t>CONDENSED CONSOLIDATED BALANCE SHEET AS AT 30 SEPTEMBER 2005</t>
  </si>
  <si>
    <t xml:space="preserve">  </t>
  </si>
  <si>
    <t xml:space="preserve">AS AT </t>
  </si>
  <si>
    <t>30 September 2005</t>
  </si>
  <si>
    <t>31 March 2005</t>
  </si>
  <si>
    <t>( AUDITED )</t>
  </si>
  <si>
    <t>Property , Plant and Equipment</t>
  </si>
  <si>
    <t>Intangible Assets</t>
  </si>
  <si>
    <t>Investment in Associates and Joint Ventures</t>
  </si>
  <si>
    <t>Other Investments</t>
  </si>
  <si>
    <t>Fixed Deposit</t>
  </si>
  <si>
    <t>Current Assets</t>
  </si>
  <si>
    <t xml:space="preserve">    Inventories</t>
  </si>
  <si>
    <t xml:space="preserve">    Trade Receivables</t>
  </si>
  <si>
    <t xml:space="preserve">    Tax Recoverable</t>
  </si>
  <si>
    <t xml:space="preserve">    Other Debtors</t>
  </si>
  <si>
    <t xml:space="preserve">    Cash &amp; Cash Equivalents</t>
  </si>
  <si>
    <t>Current Liabilities</t>
  </si>
  <si>
    <t xml:space="preserve">    Trade Creditors</t>
  </si>
  <si>
    <t xml:space="preserve">    Other Creditors</t>
  </si>
  <si>
    <t xml:space="preserve">    Bank Overdraft </t>
  </si>
  <si>
    <t xml:space="preserve">    Other Short Term Borrowings</t>
  </si>
  <si>
    <t xml:space="preserve">    Taxation</t>
  </si>
  <si>
    <t>Net Currents Assets</t>
  </si>
  <si>
    <t>Share Capital - Ordinary Shares</t>
  </si>
  <si>
    <t xml:space="preserve">                       - Preference Shares</t>
  </si>
  <si>
    <t>Reserves</t>
  </si>
  <si>
    <t>Shareholders' Funds</t>
  </si>
  <si>
    <t xml:space="preserve">Minority interest </t>
  </si>
  <si>
    <t>Long Term Liabilities</t>
  </si>
  <si>
    <t xml:space="preserve">   Borrowings</t>
  </si>
  <si>
    <t xml:space="preserve">   Other Deferred Liabilities</t>
  </si>
  <si>
    <t>Net Tangible Assets Per Ordinary Share (RM)</t>
  </si>
  <si>
    <t xml:space="preserve">( The Condensed Consolidated Balance Sheet Should Be Read In Conjunction With The Annual </t>
  </si>
  <si>
    <t xml:space="preserve">    Financial Report For The Year Ended 31 March 2005 )</t>
  </si>
  <si>
    <t>Control</t>
  </si>
  <si>
    <t>CONDENSED CONSOLIDATED INCOME STATEMENTS FOR THE SECOND QUARTER ENDED 30 SEPTEMBER 2005</t>
  </si>
  <si>
    <t xml:space="preserve">             INDIVIDUAL PERIOD</t>
  </si>
  <si>
    <t xml:space="preserve">            CUMULATIVE PERIOD</t>
  </si>
  <si>
    <t xml:space="preserve">CURRENT </t>
  </si>
  <si>
    <t>PRECEDING YEAR</t>
  </si>
  <si>
    <t xml:space="preserve">PRECEDING </t>
  </si>
  <si>
    <t>YEAR</t>
  </si>
  <si>
    <t>CORRESPONDING</t>
  </si>
  <si>
    <t>QUARTER</t>
  </si>
  <si>
    <t>TO DATE</t>
  </si>
  <si>
    <t>30.09.2005</t>
  </si>
  <si>
    <t>30.09.2004</t>
  </si>
  <si>
    <t>Revenue</t>
  </si>
  <si>
    <t xml:space="preserve"> </t>
  </si>
  <si>
    <t>Operating Expenses</t>
  </si>
  <si>
    <t xml:space="preserve">   </t>
  </si>
  <si>
    <t xml:space="preserve">Other Operating Income </t>
  </si>
  <si>
    <t>Profit From Operation</t>
  </si>
  <si>
    <t>Finance Cost</t>
  </si>
  <si>
    <t>Investing Results</t>
  </si>
  <si>
    <t>Profit  Before Tax</t>
  </si>
  <si>
    <t>Taxation</t>
  </si>
  <si>
    <t>Profit  After Tax</t>
  </si>
  <si>
    <t>Minority Interest</t>
  </si>
  <si>
    <t>Net Profit  For The Period</t>
  </si>
  <si>
    <t>EPS - Basic     ( sen )</t>
  </si>
  <si>
    <t xml:space="preserve">        - Diluted  ( sen )</t>
  </si>
  <si>
    <t>( The Condensed Consolidated Income Statement Should Be Read In Conjunction With The Annual Financial Report</t>
  </si>
  <si>
    <t xml:space="preserve">    For The Year Ended 31 March 2005 )</t>
  </si>
  <si>
    <t>PART A2 : SUMMARY OF KEY FINANCIAL INFORMATION FOR THE SECOND QUARTER ENDED 30 SEPTEMBER 2005</t>
  </si>
  <si>
    <t>ENDED</t>
  </si>
  <si>
    <t>Profit  After Tax and</t>
  </si>
  <si>
    <t>Net Profit For The Period</t>
  </si>
  <si>
    <t>Basic earnings  per share (sen)</t>
  </si>
  <si>
    <t>Dividend per share</t>
  </si>
  <si>
    <t>-</t>
  </si>
  <si>
    <t xml:space="preserve">           As At End of Current Quarter</t>
  </si>
  <si>
    <t xml:space="preserve">   As At Preceding Financial Year End</t>
  </si>
  <si>
    <t xml:space="preserve">Net Tangible Assets Per </t>
  </si>
  <si>
    <t>Ordinary Share (RM)</t>
  </si>
  <si>
    <t>PART A3 : ADDITIONAL INFORMATION</t>
  </si>
  <si>
    <t>Gross Interest Income</t>
  </si>
  <si>
    <t>Gross Interest Expenses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</si>
</sst>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/yyyy"/>
    <numFmt numFmtId="191" formatCode="m/d"/>
    <numFmt numFmtId="192" formatCode="#,##0.0000_);\(#,##0.0000\)"/>
    <numFmt numFmtId="193" formatCode="#,##0.000;\(#,##0.000\)"/>
    <numFmt numFmtId="194" formatCode="#,##0.0000;\(#,##0.0000\)"/>
    <numFmt numFmtId="195" formatCode="#,##0.00000;\(#,##0.00000\)"/>
    <numFmt numFmtId="196" formatCode="#,##0.000000;\(#,##0.000000\)"/>
    <numFmt numFmtId="197" formatCode="#,##0.00000_);\(#,##0.00000\)"/>
    <numFmt numFmtId="198" formatCode="#,##0.000000_);[Red]\(#,##0.000000\)"/>
    <numFmt numFmtId="199" formatCode="#,##0.000"/>
    <numFmt numFmtId="200" formatCode="#,##0.0000"/>
    <numFmt numFmtId="201" formatCode="mmm\-yyyy"/>
    <numFmt numFmtId="202" formatCode="_(* #,##0.000_);_(* \(#,##0.000\);_(* &quot;-&quot;??_);_(@_)"/>
    <numFmt numFmtId="203" formatCode="#,##0.0000000;\(#,##0.0000000\)"/>
    <numFmt numFmtId="204" formatCode="#,##0.0000000_);[Red]\(#,##0.0000000\)"/>
    <numFmt numFmtId="205" formatCode="_(* #,##0.0000_);_(* \(#,##0.0000\);_(* &quot;-&quot;????_);_(@_)"/>
    <numFmt numFmtId="206" formatCode="_(* #,##0.0000_);_(* \(#,##0.0000\);_(* &quot;-&quot;??_);_(@_)"/>
    <numFmt numFmtId="207" formatCode="_(* #,##0.00000_);_(* \(#,##0.00000\);_(* &quot;-&quot;??_);_(@_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000000_);[Red]\(#,##0.00000000\)"/>
    <numFmt numFmtId="214" formatCode="#,##0.000000000_);[Red]\(#,##0.000000000\)"/>
    <numFmt numFmtId="215" formatCode="#,##0.000000_);\(#,##0.000000\)"/>
    <numFmt numFmtId="216" formatCode="#,##0.00;[Red]\(#,##0.00\)"/>
    <numFmt numFmtId="217" formatCode="#,##0.000;[Red]\(#,##0.000\)"/>
    <numFmt numFmtId="218" formatCode="#,##0.0000;[Red]\(#,##0.0000\)"/>
    <numFmt numFmtId="219" formatCode="#,##0.0;[Red]\(#,##0.0\)"/>
    <numFmt numFmtId="220" formatCode="#,##0;[Red]\(#,##0\)"/>
  </numFmts>
  <fonts count="34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12"/>
      <color indexed="36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2"/>
      <name val="MS Sans Serif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0"/>
    </font>
    <font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0"/>
    </font>
    <font>
      <sz val="8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0"/>
    </font>
    <font>
      <b/>
      <sz val="13"/>
      <name val="Times New Roman"/>
      <family val="0"/>
    </font>
    <font>
      <i/>
      <sz val="13"/>
      <name val="Times New Roman"/>
      <family val="0"/>
    </font>
    <font>
      <b/>
      <u val="single"/>
      <sz val="16"/>
      <name val="Times New Roman"/>
      <family val="1"/>
    </font>
    <font>
      <b/>
      <sz val="16"/>
      <name val="Times New Roman"/>
      <family val="0"/>
    </font>
    <font>
      <b/>
      <u val="single"/>
      <sz val="13"/>
      <name val="Times New Roman"/>
      <family val="1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561">
    <xf numFmtId="164" fontId="0" fillId="0" borderId="0" xfId="0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/>
      <protection/>
    </xf>
    <xf numFmtId="164" fontId="13" fillId="0" borderId="0" xfId="0" applyFont="1" applyFill="1" applyAlignment="1">
      <alignment/>
    </xf>
    <xf numFmtId="37" fontId="11" fillId="0" borderId="2" xfId="0" applyNumberFormat="1" applyFont="1" applyFill="1" applyBorder="1" applyAlignment="1" applyProtection="1">
      <alignment/>
      <protection/>
    </xf>
    <xf numFmtId="164" fontId="13" fillId="0" borderId="2" xfId="0" applyFont="1" applyFill="1" applyBorder="1" applyAlignment="1">
      <alignment/>
    </xf>
    <xf numFmtId="37" fontId="11" fillId="0" borderId="3" xfId="0" applyNumberFormat="1" applyFont="1" applyFill="1" applyBorder="1" applyAlignment="1" applyProtection="1">
      <alignment/>
      <protection/>
    </xf>
    <xf numFmtId="164" fontId="0" fillId="0" borderId="3" xfId="0" applyFill="1" applyBorder="1" applyAlignment="1">
      <alignment/>
    </xf>
    <xf numFmtId="37" fontId="12" fillId="0" borderId="3" xfId="0" applyNumberFormat="1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37" fontId="12" fillId="0" borderId="0" xfId="0" applyNumberFormat="1" applyFont="1" applyFill="1" applyBorder="1" applyAlignment="1" applyProtection="1">
      <alignment horizontal="left"/>
      <protection/>
    </xf>
    <xf numFmtId="37" fontId="11" fillId="0" borderId="4" xfId="0" applyNumberFormat="1" applyFont="1" applyFill="1" applyBorder="1" applyAlignment="1" applyProtection="1">
      <alignment/>
      <protection/>
    </xf>
    <xf numFmtId="37" fontId="11" fillId="0" borderId="5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164" fontId="11" fillId="0" borderId="7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68" fontId="15" fillId="0" borderId="0" xfId="15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Border="1" applyAlignment="1" applyProtection="1">
      <alignment/>
      <protection/>
    </xf>
    <xf numFmtId="168" fontId="15" fillId="0" borderId="8" xfId="15" applyNumberFormat="1" applyFont="1" applyFill="1" applyBorder="1" applyAlignment="1" applyProtection="1">
      <alignment horizontal="center"/>
      <protection/>
    </xf>
    <xf numFmtId="38" fontId="0" fillId="0" borderId="0" xfId="15" applyNumberFormat="1" applyFont="1" applyFill="1" applyBorder="1" applyAlignment="1" applyProtection="1" quotePrefix="1">
      <alignment/>
      <protection/>
    </xf>
    <xf numFmtId="40" fontId="14" fillId="0" borderId="0" xfId="15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15" fontId="15" fillId="0" borderId="0" xfId="0" applyNumberFormat="1" applyFont="1" applyFill="1" applyBorder="1" applyAlignment="1" applyProtection="1" quotePrefix="1">
      <alignment horizontal="center"/>
      <protection/>
    </xf>
    <xf numFmtId="15" fontId="15" fillId="0" borderId="8" xfId="0" applyNumberFormat="1" applyFont="1" applyFill="1" applyBorder="1" applyAlignment="1" applyProtection="1" quotePrefix="1">
      <alignment horizontal="center"/>
      <protection/>
    </xf>
    <xf numFmtId="39" fontId="11" fillId="0" borderId="7" xfId="0" applyNumberFormat="1" applyFont="1" applyFill="1" applyBorder="1" applyAlignment="1" applyProtection="1">
      <alignment/>
      <protection/>
    </xf>
    <xf numFmtId="174" fontId="15" fillId="0" borderId="0" xfId="0" applyNumberFormat="1" applyFont="1" applyFill="1" applyBorder="1" applyAlignment="1" applyProtection="1">
      <alignment horizontal="center"/>
      <protection/>
    </xf>
    <xf numFmtId="174" fontId="15" fillId="0" borderId="9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168" fontId="15" fillId="0" borderId="10" xfId="15" applyNumberFormat="1" applyFont="1" applyFill="1" applyBorder="1" applyAlignment="1" applyProtection="1">
      <alignment horizontal="center"/>
      <protection/>
    </xf>
    <xf numFmtId="37" fontId="11" fillId="0" borderId="7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8" fontId="11" fillId="0" borderId="0" xfId="15" applyNumberFormat="1" applyFont="1" applyFill="1" applyBorder="1" applyAlignment="1" applyProtection="1">
      <alignment horizontal="right"/>
      <protection/>
    </xf>
    <xf numFmtId="40" fontId="11" fillId="0" borderId="0" xfId="0" applyNumberFormat="1" applyFont="1" applyFill="1" applyBorder="1" applyAlignment="1" applyProtection="1">
      <alignment horizontal="center"/>
      <protection/>
    </xf>
    <xf numFmtId="38" fontId="11" fillId="0" borderId="8" xfId="15" applyNumberFormat="1" applyFont="1" applyFill="1" applyBorder="1" applyAlignment="1" applyProtection="1">
      <alignment horizontal="right"/>
      <protection/>
    </xf>
    <xf numFmtId="38" fontId="11" fillId="0" borderId="0" xfId="15" applyNumberFormat="1" applyFont="1" applyFill="1" applyBorder="1" applyAlignment="1" applyProtection="1">
      <alignment/>
      <protection/>
    </xf>
    <xf numFmtId="40" fontId="11" fillId="0" borderId="0" xfId="0" applyNumberFormat="1" applyFont="1" applyFill="1" applyBorder="1" applyAlignment="1" applyProtection="1">
      <alignment/>
      <protection/>
    </xf>
    <xf numFmtId="38" fontId="11" fillId="0" borderId="8" xfId="15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11" fillId="0" borderId="0" xfId="15" applyNumberFormat="1" applyFont="1" applyFill="1" applyBorder="1" applyAlignment="1" applyProtection="1">
      <alignment/>
      <protection/>
    </xf>
    <xf numFmtId="37" fontId="11" fillId="0" borderId="8" xfId="15" applyNumberFormat="1" applyFont="1" applyFill="1" applyBorder="1" applyAlignment="1" applyProtection="1">
      <alignment/>
      <protection/>
    </xf>
    <xf numFmtId="37" fontId="11" fillId="0" borderId="9" xfId="15" applyNumberFormat="1" applyFont="1" applyFill="1" applyBorder="1" applyAlignment="1" applyProtection="1">
      <alignment/>
      <protection/>
    </xf>
    <xf numFmtId="37" fontId="11" fillId="0" borderId="10" xfId="15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37" fontId="11" fillId="0" borderId="8" xfId="15" applyNumberFormat="1" applyFont="1" applyFill="1" applyBorder="1" applyAlignment="1" applyProtection="1">
      <alignment/>
      <protection/>
    </xf>
    <xf numFmtId="37" fontId="0" fillId="0" borderId="0" xfId="15" applyNumberFormat="1" applyFont="1" applyFill="1" applyBorder="1" applyAlignment="1" applyProtection="1" quotePrefix="1">
      <alignment/>
      <protection/>
    </xf>
    <xf numFmtId="37" fontId="11" fillId="0" borderId="7" xfId="0" applyNumberFormat="1" applyFont="1" applyFill="1" applyBorder="1" applyAlignment="1" applyProtection="1">
      <alignment horizontal="left"/>
      <protection/>
    </xf>
    <xf numFmtId="37" fontId="11" fillId="0" borderId="8" xfId="15" applyNumberFormat="1" applyFont="1" applyBorder="1" applyAlignment="1">
      <alignment/>
    </xf>
    <xf numFmtId="167" fontId="0" fillId="0" borderId="0" xfId="15" applyNumberFormat="1" applyFont="1" applyFill="1" applyBorder="1" applyAlignment="1" applyProtection="1" quotePrefix="1">
      <alignment/>
      <protection/>
    </xf>
    <xf numFmtId="37" fontId="11" fillId="0" borderId="6" xfId="15" applyNumberFormat="1" applyFont="1" applyFill="1" applyBorder="1" applyAlignment="1" applyProtection="1">
      <alignment/>
      <protection/>
    </xf>
    <xf numFmtId="37" fontId="11" fillId="0" borderId="0" xfId="15" applyNumberFormat="1" applyFont="1" applyFill="1" applyBorder="1" applyAlignment="1" applyProtection="1">
      <alignment/>
      <protection/>
    </xf>
    <xf numFmtId="37" fontId="11" fillId="0" borderId="6" xfId="15" applyNumberFormat="1" applyFont="1" applyFill="1" applyBorder="1" applyAlignment="1" applyProtection="1">
      <alignment/>
      <protection/>
    </xf>
    <xf numFmtId="37" fontId="11" fillId="0" borderId="5" xfId="15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vertical="top"/>
      <protection/>
    </xf>
    <xf numFmtId="37" fontId="11" fillId="0" borderId="7" xfId="0" applyNumberFormat="1" applyFont="1" applyFill="1" applyBorder="1" applyAlignment="1" applyProtection="1">
      <alignment vertical="top"/>
      <protection/>
    </xf>
    <xf numFmtId="37" fontId="11" fillId="0" borderId="0" xfId="0" applyNumberFormat="1" applyFont="1" applyFill="1" applyBorder="1" applyAlignment="1" applyProtection="1">
      <alignment vertical="top" wrapText="1"/>
      <protection/>
    </xf>
    <xf numFmtId="37" fontId="11" fillId="0" borderId="0" xfId="0" applyNumberFormat="1" applyFont="1" applyFill="1" applyBorder="1" applyAlignment="1" applyProtection="1">
      <alignment vertical="top"/>
      <protection/>
    </xf>
    <xf numFmtId="37" fontId="11" fillId="0" borderId="1" xfId="15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1" xfId="15" applyNumberFormat="1" applyFont="1" applyFill="1" applyBorder="1" applyAlignment="1" applyProtection="1">
      <alignment vertical="center"/>
      <protection/>
    </xf>
    <xf numFmtId="164" fontId="0" fillId="0" borderId="0" xfId="0" applyFill="1" applyAlignment="1">
      <alignment vertical="top"/>
    </xf>
    <xf numFmtId="37" fontId="11" fillId="0" borderId="12" xfId="0" applyNumberFormat="1" applyFont="1" applyFill="1" applyBorder="1" applyAlignment="1" applyProtection="1">
      <alignment/>
      <protection/>
    </xf>
    <xf numFmtId="37" fontId="11" fillId="0" borderId="9" xfId="0" applyNumberFormat="1" applyFont="1" applyFill="1" applyBorder="1" applyAlignment="1" applyProtection="1">
      <alignment/>
      <protection/>
    </xf>
    <xf numFmtId="37" fontId="0" fillId="0" borderId="10" xfId="15" applyNumberFormat="1" applyFill="1" applyBorder="1" applyAlignment="1">
      <alignment/>
    </xf>
    <xf numFmtId="38" fontId="18" fillId="0" borderId="0" xfId="15" applyNumberFormat="1" applyFont="1" applyFill="1" applyBorder="1" applyAlignment="1" applyProtection="1">
      <alignment/>
      <protection/>
    </xf>
    <xf numFmtId="40" fontId="18" fillId="0" borderId="0" xfId="0" applyNumberFormat="1" applyFont="1" applyFill="1" applyBorder="1" applyAlignment="1" applyProtection="1">
      <alignment/>
      <protection/>
    </xf>
    <xf numFmtId="38" fontId="0" fillId="0" borderId="8" xfId="15" applyNumberFormat="1" applyFill="1" applyBorder="1" applyAlignment="1">
      <alignment/>
    </xf>
    <xf numFmtId="38" fontId="0" fillId="0" borderId="0" xfId="15" applyNumberFormat="1" applyFont="1" applyFill="1" applyAlignment="1">
      <alignment/>
    </xf>
    <xf numFmtId="40" fontId="0" fillId="0" borderId="0" xfId="0" applyNumberFormat="1" applyFill="1" applyAlignment="1">
      <alignment/>
    </xf>
    <xf numFmtId="164" fontId="11" fillId="0" borderId="0" xfId="0" applyFont="1" applyFill="1" applyAlignment="1">
      <alignment/>
    </xf>
    <xf numFmtId="38" fontId="11" fillId="0" borderId="0" xfId="15" applyNumberFormat="1" applyFont="1" applyFill="1" applyAlignment="1">
      <alignment/>
    </xf>
    <xf numFmtId="40" fontId="11" fillId="0" borderId="0" xfId="0" applyNumberFormat="1" applyFont="1" applyFill="1" applyAlignment="1">
      <alignment/>
    </xf>
    <xf numFmtId="38" fontId="11" fillId="0" borderId="8" xfId="15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8" fontId="11" fillId="0" borderId="0" xfId="15" applyNumberFormat="1" applyFont="1" applyFill="1" applyBorder="1" applyAlignment="1">
      <alignment/>
    </xf>
    <xf numFmtId="38" fontId="11" fillId="0" borderId="1" xfId="15" applyNumberFormat="1" applyFont="1" applyFill="1" applyBorder="1" applyAlignment="1">
      <alignment/>
    </xf>
    <xf numFmtId="38" fontId="11" fillId="0" borderId="11" xfId="15" applyNumberFormat="1" applyFont="1" applyFill="1" applyBorder="1" applyAlignment="1">
      <alignment/>
    </xf>
    <xf numFmtId="38" fontId="0" fillId="0" borderId="0" xfId="15" applyNumberFormat="1" applyFill="1" applyAlignment="1">
      <alignment/>
    </xf>
    <xf numFmtId="38" fontId="0" fillId="0" borderId="0" xfId="0" applyNumberFormat="1" applyFill="1" applyAlignment="1">
      <alignment/>
    </xf>
    <xf numFmtId="40" fontId="0" fillId="0" borderId="0" xfId="15" applyNumberFormat="1" applyFill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64" fontId="13" fillId="0" borderId="0" xfId="0" applyFont="1" applyAlignment="1">
      <alignment/>
    </xf>
    <xf numFmtId="37" fontId="11" fillId="0" borderId="2" xfId="0" applyNumberFormat="1" applyFont="1" applyBorder="1" applyAlignment="1" applyProtection="1">
      <alignment/>
      <protection/>
    </xf>
    <xf numFmtId="164" fontId="11" fillId="0" borderId="2" xfId="0" applyFont="1" applyBorder="1" applyAlignment="1">
      <alignment/>
    </xf>
    <xf numFmtId="174" fontId="11" fillId="0" borderId="2" xfId="0" applyNumberFormat="1" applyFont="1" applyBorder="1" applyAlignment="1" applyProtection="1">
      <alignment horizontal="center"/>
      <protection/>
    </xf>
    <xf numFmtId="164" fontId="13" fillId="0" borderId="2" xfId="0" applyFont="1" applyBorder="1" applyAlignment="1">
      <alignment/>
    </xf>
    <xf numFmtId="37" fontId="11" fillId="0" borderId="3" xfId="0" applyNumberFormat="1" applyFont="1" applyBorder="1" applyAlignment="1" applyProtection="1">
      <alignment/>
      <protection/>
    </xf>
    <xf numFmtId="164" fontId="0" fillId="0" borderId="3" xfId="0" applyBorder="1" applyAlignment="1">
      <alignment/>
    </xf>
    <xf numFmtId="37" fontId="12" fillId="0" borderId="3" xfId="0" applyNumberFormat="1" applyFont="1" applyBorder="1" applyAlignment="1" applyProtection="1">
      <alignment horizontal="left"/>
      <protection/>
    </xf>
    <xf numFmtId="174" fontId="11" fillId="0" borderId="3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174" fontId="11" fillId="0" borderId="0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12" fillId="0" borderId="14" xfId="0" applyNumberFormat="1" applyFont="1" applyBorder="1" applyAlignment="1" applyProtection="1">
      <alignment horizontal="center"/>
      <protection/>
    </xf>
    <xf numFmtId="37" fontId="11" fillId="0" borderId="14" xfId="0" applyNumberFormat="1" applyFont="1" applyBorder="1" applyAlignment="1" applyProtection="1">
      <alignment horizontal="center"/>
      <protection/>
    </xf>
    <xf numFmtId="174" fontId="11" fillId="0" borderId="14" xfId="0" applyNumberFormat="1" applyFont="1" applyBorder="1" applyAlignment="1" applyProtection="1">
      <alignment horizontal="center"/>
      <protection/>
    </xf>
    <xf numFmtId="37" fontId="11" fillId="0" borderId="15" xfId="0" applyNumberFormat="1" applyFont="1" applyBorder="1" applyAlignment="1" applyProtection="1">
      <alignment/>
      <protection/>
    </xf>
    <xf numFmtId="164" fontId="11" fillId="0" borderId="16" xfId="0" applyFont="1" applyBorder="1" applyAlignment="1">
      <alignment/>
    </xf>
    <xf numFmtId="37" fontId="14" fillId="0" borderId="0" xfId="0" applyNumberFormat="1" applyFont="1" applyBorder="1" applyAlignment="1" applyProtection="1">
      <alignment/>
      <protection/>
    </xf>
    <xf numFmtId="164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6" fillId="0" borderId="17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vertical="top"/>
      <protection/>
    </xf>
    <xf numFmtId="39" fontId="11" fillId="0" borderId="16" xfId="0" applyNumberFormat="1" applyFont="1" applyBorder="1" applyAlignment="1" applyProtection="1" quotePrefix="1">
      <alignment vertical="top"/>
      <protection/>
    </xf>
    <xf numFmtId="37" fontId="11" fillId="0" borderId="0" xfId="0" applyNumberFormat="1" applyFont="1" applyBorder="1" applyAlignment="1" applyProtection="1">
      <alignment horizontal="center" vertical="top" wrapText="1"/>
      <protection/>
    </xf>
    <xf numFmtId="37" fontId="11" fillId="0" borderId="0" xfId="0" applyNumberFormat="1" applyFont="1" applyBorder="1" applyAlignment="1" applyProtection="1">
      <alignment horizontal="center" vertical="top"/>
      <protection/>
    </xf>
    <xf numFmtId="164" fontId="11" fillId="0" borderId="0" xfId="0" applyFont="1" applyBorder="1" applyAlignment="1">
      <alignment horizontal="center" vertical="top"/>
    </xf>
    <xf numFmtId="1" fontId="17" fillId="0" borderId="0" xfId="0" applyNumberFormat="1" applyFont="1" applyBorder="1" applyAlignment="1" applyProtection="1">
      <alignment horizontal="center" vertical="top"/>
      <protection/>
    </xf>
    <xf numFmtId="37" fontId="17" fillId="0" borderId="0" xfId="0" applyNumberFormat="1" applyFont="1" applyBorder="1" applyAlignment="1" applyProtection="1">
      <alignment horizontal="center" vertical="top"/>
      <protection/>
    </xf>
    <xf numFmtId="37" fontId="16" fillId="0" borderId="17" xfId="0" applyNumberFormat="1" applyFont="1" applyBorder="1" applyAlignment="1" applyProtection="1">
      <alignment horizontal="center" vertical="top"/>
      <protection/>
    </xf>
    <xf numFmtId="164" fontId="0" fillId="0" borderId="0" xfId="0" applyAlignment="1">
      <alignment vertical="top"/>
    </xf>
    <xf numFmtId="39" fontId="11" fillId="0" borderId="16" xfId="0" applyNumberFormat="1" applyFont="1" applyBorder="1" applyAlignment="1" applyProtection="1">
      <alignment/>
      <protection/>
    </xf>
    <xf numFmtId="174" fontId="16" fillId="0" borderId="0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168" fontId="11" fillId="0" borderId="0" xfId="15" applyNumberFormat="1" applyFont="1" applyBorder="1" applyAlignment="1" applyProtection="1">
      <alignment/>
      <protection/>
    </xf>
    <xf numFmtId="168" fontId="0" fillId="0" borderId="0" xfId="15" applyNumberFormat="1" applyFont="1" applyBorder="1" applyAlignment="1">
      <alignment/>
    </xf>
    <xf numFmtId="168" fontId="11" fillId="0" borderId="0" xfId="15" applyNumberFormat="1" applyFont="1" applyBorder="1" applyAlignment="1" applyProtection="1">
      <alignment horizontal="center"/>
      <protection/>
    </xf>
    <xf numFmtId="168" fontId="14" fillId="0" borderId="0" xfId="15" applyNumberFormat="1" applyFont="1" applyBorder="1" applyAlignment="1" applyProtection="1" quotePrefix="1">
      <alignment horizontal="center"/>
      <protection/>
    </xf>
    <xf numFmtId="168" fontId="11" fillId="0" borderId="17" xfId="15" applyNumberFormat="1" applyFont="1" applyBorder="1" applyAlignment="1" applyProtection="1">
      <alignment horizontal="center"/>
      <protection/>
    </xf>
    <xf numFmtId="168" fontId="14" fillId="0" borderId="0" xfId="15" applyNumberFormat="1" applyFont="1" applyBorder="1" applyAlignment="1" applyProtection="1">
      <alignment horizontal="center"/>
      <protection/>
    </xf>
    <xf numFmtId="37" fontId="14" fillId="0" borderId="9" xfId="0" applyNumberFormat="1" applyFont="1" applyBorder="1" applyAlignment="1" applyProtection="1">
      <alignment/>
      <protection/>
    </xf>
    <xf numFmtId="168" fontId="0" fillId="0" borderId="0" xfId="15" applyNumberFormat="1" applyFont="1" applyBorder="1" applyAlignment="1" applyProtection="1" quotePrefix="1">
      <alignment/>
      <protection/>
    </xf>
    <xf numFmtId="168" fontId="11" fillId="0" borderId="17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17" xfId="15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37" fontId="18" fillId="0" borderId="0" xfId="0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 quotePrefix="1">
      <alignment/>
      <protection/>
    </xf>
    <xf numFmtId="37" fontId="0" fillId="0" borderId="0" xfId="15" applyNumberFormat="1" applyFont="1" applyBorder="1" applyAlignment="1" applyProtection="1" quotePrefix="1">
      <alignment/>
      <protection/>
    </xf>
    <xf numFmtId="37" fontId="11" fillId="0" borderId="16" xfId="0" applyNumberFormat="1" applyFont="1" applyBorder="1" applyAlignment="1" applyProtection="1">
      <alignment horizontal="left"/>
      <protection/>
    </xf>
    <xf numFmtId="37" fontId="17" fillId="0" borderId="0" xfId="15" applyNumberFormat="1" applyFont="1" applyBorder="1" applyAlignment="1" applyProtection="1">
      <alignment/>
      <protection/>
    </xf>
    <xf numFmtId="37" fontId="11" fillId="0" borderId="1" xfId="15" applyNumberFormat="1" applyFont="1" applyBorder="1" applyAlignment="1" applyProtection="1" quotePrefix="1">
      <alignment/>
      <protection/>
    </xf>
    <xf numFmtId="37" fontId="11" fillId="0" borderId="1" xfId="15" applyNumberFormat="1" applyFont="1" applyBorder="1" applyAlignment="1" applyProtection="1">
      <alignment/>
      <protection/>
    </xf>
    <xf numFmtId="37" fontId="11" fillId="0" borderId="17" xfId="15" applyNumberFormat="1" applyFont="1" applyBorder="1" applyAlignment="1" applyProtection="1">
      <alignment/>
      <protection/>
    </xf>
    <xf numFmtId="37" fontId="11" fillId="0" borderId="0" xfId="15" applyNumberFormat="1" applyFont="1" applyAlignment="1">
      <alignment horizontal="left"/>
    </xf>
    <xf numFmtId="37" fontId="19" fillId="0" borderId="0" xfId="15" applyNumberFormat="1" applyFont="1" applyFill="1" applyBorder="1" applyAlignment="1" applyProtection="1">
      <alignment/>
      <protection/>
    </xf>
    <xf numFmtId="37" fontId="0" fillId="0" borderId="0" xfId="15" applyNumberFormat="1" applyFont="1" applyBorder="1" applyAlignment="1">
      <alignment/>
    </xf>
    <xf numFmtId="37" fontId="11" fillId="0" borderId="0" xfId="15" applyNumberFormat="1" applyFont="1" applyBorder="1" applyAlignment="1" applyProtection="1">
      <alignment horizontal="center"/>
      <protection/>
    </xf>
    <xf numFmtId="37" fontId="14" fillId="0" borderId="0" xfId="15" applyNumberFormat="1" applyFont="1" applyBorder="1" applyAlignment="1" applyProtection="1">
      <alignment horizontal="center"/>
      <protection/>
    </xf>
    <xf numFmtId="37" fontId="20" fillId="0" borderId="0" xfId="15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19" xfId="15" applyNumberFormat="1" applyFont="1" applyBorder="1" applyAlignment="1" applyProtection="1">
      <alignment/>
      <protection/>
    </xf>
    <xf numFmtId="37" fontId="11" fillId="0" borderId="20" xfId="15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12" fillId="0" borderId="14" xfId="0" applyNumberFormat="1" applyFont="1" applyBorder="1" applyAlignment="1" applyProtection="1">
      <alignment horizontal="left"/>
      <protection/>
    </xf>
    <xf numFmtId="174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37" fontId="14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center"/>
      <protection/>
    </xf>
    <xf numFmtId="37" fontId="16" fillId="0" borderId="17" xfId="0" applyNumberFormat="1" applyFont="1" applyBorder="1" applyAlignment="1" applyProtection="1">
      <alignment/>
      <protection/>
    </xf>
    <xf numFmtId="39" fontId="11" fillId="0" borderId="0" xfId="0" applyNumberFormat="1" applyFont="1" applyBorder="1" applyAlignment="1" applyProtection="1" quotePrefix="1">
      <alignment/>
      <protection/>
    </xf>
    <xf numFmtId="37" fontId="21" fillId="0" borderId="0" xfId="0" applyNumberFormat="1" applyFon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16" fillId="0" borderId="17" xfId="0" applyNumberFormat="1" applyFont="1" applyBorder="1" applyAlignment="1" applyProtection="1">
      <alignment horizontal="center"/>
      <protection/>
    </xf>
    <xf numFmtId="39" fontId="11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174" fontId="0" fillId="0" borderId="0" xfId="15" applyNumberFormat="1" applyFont="1" applyBorder="1" applyAlignment="1" applyProtection="1" quotePrefix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center"/>
      <protection/>
    </xf>
    <xf numFmtId="167" fontId="0" fillId="0" borderId="0" xfId="15" applyNumberFormat="1" applyFont="1" applyBorder="1" applyAlignment="1" applyProtection="1" quotePrefix="1">
      <alignment/>
      <protection/>
    </xf>
    <xf numFmtId="167" fontId="18" fillId="0" borderId="17" xfId="0" applyNumberFormat="1" applyFont="1" applyBorder="1" applyAlignment="1" applyProtection="1">
      <alignment/>
      <protection/>
    </xf>
    <xf numFmtId="178" fontId="18" fillId="0" borderId="0" xfId="15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left"/>
      <protection/>
    </xf>
    <xf numFmtId="167" fontId="23" fillId="0" borderId="0" xfId="0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/>
      <protection/>
    </xf>
    <xf numFmtId="38" fontId="24" fillId="0" borderId="0" xfId="15" applyNumberFormat="1" applyFont="1" applyBorder="1" applyAlignment="1" applyProtection="1" quotePrefix="1">
      <alignment/>
      <protection/>
    </xf>
    <xf numFmtId="38" fontId="18" fillId="0" borderId="21" xfId="15" applyNumberFormat="1" applyFont="1" applyBorder="1" applyAlignment="1" applyProtection="1">
      <alignment/>
      <protection/>
    </xf>
    <xf numFmtId="167" fontId="18" fillId="0" borderId="21" xfId="0" applyNumberFormat="1" applyFont="1" applyBorder="1" applyAlignment="1" applyProtection="1">
      <alignment/>
      <protection/>
    </xf>
    <xf numFmtId="38" fontId="18" fillId="0" borderId="22" xfId="15" applyNumberFormat="1" applyFont="1" applyBorder="1" applyAlignment="1" applyProtection="1">
      <alignment/>
      <protection/>
    </xf>
    <xf numFmtId="167" fontId="18" fillId="0" borderId="22" xfId="0" applyNumberFormat="1" applyFont="1" applyBorder="1" applyAlignment="1" applyProtection="1">
      <alignment/>
      <protection/>
    </xf>
    <xf numFmtId="38" fontId="18" fillId="0" borderId="23" xfId="15" applyNumberFormat="1" applyFont="1" applyBorder="1" applyAlignment="1" applyProtection="1">
      <alignment/>
      <protection/>
    </xf>
    <xf numFmtId="167" fontId="18" fillId="0" borderId="23" xfId="0" applyNumberFormat="1" applyFont="1" applyBorder="1" applyAlignment="1" applyProtection="1">
      <alignment/>
      <protection/>
    </xf>
    <xf numFmtId="199" fontId="18" fillId="0" borderId="17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8" fontId="0" fillId="0" borderId="0" xfId="15" applyNumberFormat="1" applyFont="1" applyBorder="1" applyAlignment="1" applyProtection="1" quotePrefix="1">
      <alignment/>
      <protection/>
    </xf>
    <xf numFmtId="38" fontId="18" fillId="0" borderId="21" xfId="15" applyNumberFormat="1" applyFont="1" applyBorder="1" applyAlignment="1" applyProtection="1">
      <alignment/>
      <protection/>
    </xf>
    <xf numFmtId="38" fontId="18" fillId="0" borderId="22" xfId="15" applyNumberFormat="1" applyFont="1" applyBorder="1" applyAlignment="1" applyProtection="1">
      <alignment/>
      <protection/>
    </xf>
    <xf numFmtId="38" fontId="18" fillId="0" borderId="22" xfId="15" applyNumberFormat="1" applyFont="1" applyBorder="1" applyAlignment="1">
      <alignment/>
    </xf>
    <xf numFmtId="38" fontId="18" fillId="0" borderId="23" xfId="15" applyNumberFormat="1" applyFont="1" applyBorder="1" applyAlignment="1" applyProtection="1">
      <alignment/>
      <protection/>
    </xf>
    <xf numFmtId="38" fontId="18" fillId="0" borderId="0" xfId="15" applyNumberFormat="1" applyFont="1" applyBorder="1" applyAlignment="1" applyProtection="1">
      <alignment/>
      <protection/>
    </xf>
    <xf numFmtId="193" fontId="18" fillId="0" borderId="17" xfId="0" applyNumberFormat="1" applyFont="1" applyBorder="1" applyAlignment="1" applyProtection="1">
      <alignment/>
      <protection/>
    </xf>
    <xf numFmtId="193" fontId="0" fillId="0" borderId="0" xfId="0" applyNumberFormat="1" applyAlignment="1">
      <alignment/>
    </xf>
    <xf numFmtId="38" fontId="0" fillId="0" borderId="0" xfId="15" applyNumberFormat="1" applyAlignment="1">
      <alignment/>
    </xf>
    <xf numFmtId="164" fontId="18" fillId="0" borderId="0" xfId="0" applyFont="1" applyBorder="1" applyAlignment="1">
      <alignment horizontal="center"/>
    </xf>
    <xf numFmtId="38" fontId="19" fillId="0" borderId="0" xfId="15" applyNumberFormat="1" applyFont="1" applyBorder="1" applyAlignment="1" applyProtection="1">
      <alignment/>
      <protection/>
    </xf>
    <xf numFmtId="38" fontId="18" fillId="0" borderId="1" xfId="15" applyNumberFormat="1" applyFont="1" applyBorder="1" applyAlignment="1" applyProtection="1">
      <alignment/>
      <protection/>
    </xf>
    <xf numFmtId="38" fontId="18" fillId="0" borderId="9" xfId="15" applyNumberFormat="1" applyFont="1" applyBorder="1" applyAlignment="1" applyProtection="1">
      <alignment/>
      <protection/>
    </xf>
    <xf numFmtId="167" fontId="18" fillId="0" borderId="9" xfId="0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 horizontal="center"/>
      <protection/>
    </xf>
    <xf numFmtId="167" fontId="18" fillId="0" borderId="1" xfId="0" applyNumberFormat="1" applyFont="1" applyBorder="1" applyAlignment="1" applyProtection="1">
      <alignment/>
      <protection/>
    </xf>
    <xf numFmtId="194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37" fontId="18" fillId="0" borderId="18" xfId="0" applyNumberFormat="1" applyFont="1" applyBorder="1" applyAlignment="1" applyProtection="1">
      <alignment/>
      <protection/>
    </xf>
    <xf numFmtId="37" fontId="18" fillId="0" borderId="19" xfId="0" applyNumberFormat="1" applyFont="1" applyBorder="1" applyAlignment="1" applyProtection="1">
      <alignment horizontal="center"/>
      <protection/>
    </xf>
    <xf numFmtId="37" fontId="18" fillId="0" borderId="19" xfId="0" applyNumberFormat="1" applyFont="1" applyBorder="1" applyAlignment="1" applyProtection="1">
      <alignment/>
      <protection/>
    </xf>
    <xf numFmtId="167" fontId="18" fillId="0" borderId="19" xfId="0" applyNumberFormat="1" applyFont="1" applyBorder="1" applyAlignment="1" applyProtection="1">
      <alignment/>
      <protection/>
    </xf>
    <xf numFmtId="194" fontId="18" fillId="0" borderId="19" xfId="0" applyNumberFormat="1" applyFont="1" applyBorder="1" applyAlignment="1" applyProtection="1">
      <alignment/>
      <protection/>
    </xf>
    <xf numFmtId="193" fontId="18" fillId="0" borderId="19" xfId="0" applyNumberFormat="1" applyFont="1" applyBorder="1" applyAlignment="1" applyProtection="1">
      <alignment/>
      <protection/>
    </xf>
    <xf numFmtId="167" fontId="18" fillId="0" borderId="20" xfId="0" applyNumberFormat="1" applyFont="1" applyBorder="1" applyAlignment="1" applyProtection="1">
      <alignment/>
      <protection/>
    </xf>
    <xf numFmtId="193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11" fillId="0" borderId="24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 horizontal="center"/>
    </xf>
    <xf numFmtId="37" fontId="14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/>
      <protection/>
    </xf>
    <xf numFmtId="169" fontId="11" fillId="0" borderId="0" xfId="15" applyNumberFormat="1" applyFont="1" applyBorder="1" applyAlignment="1" applyProtection="1">
      <alignment/>
      <protection/>
    </xf>
    <xf numFmtId="193" fontId="11" fillId="0" borderId="0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94" fontId="11" fillId="0" borderId="0" xfId="0" applyNumberFormat="1" applyFont="1" applyBorder="1" applyAlignment="1" applyProtection="1">
      <alignment horizontal="right"/>
      <protection/>
    </xf>
    <xf numFmtId="164" fontId="11" fillId="0" borderId="0" xfId="0" applyFont="1" applyAlignment="1">
      <alignment/>
    </xf>
    <xf numFmtId="168" fontId="11" fillId="0" borderId="0" xfId="15" applyNumberFormat="1" applyFont="1" applyAlignment="1" applyProtection="1">
      <alignment horizontal="left"/>
      <protection/>
    </xf>
    <xf numFmtId="169" fontId="11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8" fontId="11" fillId="0" borderId="0" xfId="15" applyNumberFormat="1" applyFont="1" applyBorder="1" applyAlignment="1">
      <alignment/>
    </xf>
    <xf numFmtId="174" fontId="18" fillId="0" borderId="0" xfId="0" applyNumberFormat="1" applyFont="1" applyBorder="1" applyAlignment="1" applyProtection="1">
      <alignment/>
      <protection/>
    </xf>
    <xf numFmtId="168" fontId="11" fillId="0" borderId="0" xfId="15" applyNumberFormat="1" applyFont="1" applyBorder="1" applyAlignment="1" applyProtection="1">
      <alignment horizontal="left"/>
      <protection/>
    </xf>
    <xf numFmtId="164" fontId="13" fillId="0" borderId="0" xfId="0" applyFont="1" applyBorder="1" applyAlignment="1">
      <alignment/>
    </xf>
    <xf numFmtId="37" fontId="11" fillId="0" borderId="2" xfId="0" applyNumberFormat="1" applyFont="1" applyBorder="1" applyAlignment="1" applyProtection="1">
      <alignment horizontal="center"/>
      <protection/>
    </xf>
    <xf numFmtId="164" fontId="11" fillId="0" borderId="3" xfId="0" applyFont="1" applyBorder="1" applyAlignment="1">
      <alignment/>
    </xf>
    <xf numFmtId="164" fontId="14" fillId="0" borderId="0" xfId="0" applyFont="1" applyBorder="1" applyAlignment="1">
      <alignment/>
    </xf>
    <xf numFmtId="37" fontId="11" fillId="0" borderId="14" xfId="0" applyNumberFormat="1" applyFont="1" applyBorder="1" applyAlignment="1" applyProtection="1">
      <alignment horizontal="left"/>
      <protection/>
    </xf>
    <xf numFmtId="164" fontId="11" fillId="0" borderId="14" xfId="0" applyFont="1" applyBorder="1" applyAlignment="1">
      <alignment/>
    </xf>
    <xf numFmtId="164" fontId="0" fillId="0" borderId="14" xfId="0" applyBorder="1" applyAlignment="1">
      <alignment/>
    </xf>
    <xf numFmtId="37" fontId="14" fillId="0" borderId="14" xfId="0" applyNumberFormat="1" applyFont="1" applyBorder="1" applyAlignment="1" applyProtection="1">
      <alignment/>
      <protection/>
    </xf>
    <xf numFmtId="164" fontId="0" fillId="0" borderId="25" xfId="0" applyBorder="1" applyAlignment="1">
      <alignment/>
    </xf>
    <xf numFmtId="37" fontId="14" fillId="0" borderId="26" xfId="0" applyNumberFormat="1" applyFont="1" applyBorder="1" applyAlignment="1" applyProtection="1">
      <alignment/>
      <protection/>
    </xf>
    <xf numFmtId="37" fontId="14" fillId="2" borderId="14" xfId="0" applyNumberFormat="1" applyFont="1" applyFill="1" applyBorder="1" applyAlignment="1" applyProtection="1">
      <alignment/>
      <protection/>
    </xf>
    <xf numFmtId="164" fontId="14" fillId="2" borderId="15" xfId="0" applyFont="1" applyFill="1" applyBorder="1" applyAlignment="1">
      <alignment/>
    </xf>
    <xf numFmtId="37" fontId="15" fillId="0" borderId="7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27" fillId="0" borderId="0" xfId="0" applyNumberFormat="1" applyFont="1" applyBorder="1" applyAlignment="1" applyProtection="1">
      <alignment/>
      <protection/>
    </xf>
    <xf numFmtId="37" fontId="27" fillId="0" borderId="8" xfId="0" applyNumberFormat="1" applyFont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37" fontId="27" fillId="2" borderId="0" xfId="0" applyNumberFormat="1" applyFont="1" applyFill="1" applyBorder="1" applyAlignment="1" applyProtection="1">
      <alignment/>
      <protection/>
    </xf>
    <xf numFmtId="164" fontId="5" fillId="2" borderId="17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74" fontId="18" fillId="2" borderId="0" xfId="0" applyNumberFormat="1" applyFont="1" applyFill="1" applyBorder="1" applyAlignment="1" applyProtection="1" quotePrefix="1">
      <alignment horizontal="left"/>
      <protection/>
    </xf>
    <xf numFmtId="37" fontId="16" fillId="0" borderId="21" xfId="0" applyNumberFormat="1" applyFont="1" applyBorder="1" applyAlignment="1" applyProtection="1">
      <alignment horizontal="center"/>
      <protection/>
    </xf>
    <xf numFmtId="37" fontId="15" fillId="0" borderId="5" xfId="0" applyNumberFormat="1" applyFont="1" applyBorder="1" applyAlignment="1" applyProtection="1">
      <alignment horizontal="center"/>
      <protection/>
    </xf>
    <xf numFmtId="37" fontId="16" fillId="0" borderId="5" xfId="0" applyNumberFormat="1" applyFont="1" applyBorder="1" applyAlignment="1" applyProtection="1">
      <alignment horizontal="center"/>
      <protection/>
    </xf>
    <xf numFmtId="37" fontId="27" fillId="0" borderId="6" xfId="0" applyNumberFormat="1" applyFont="1" applyBorder="1" applyAlignment="1" applyProtection="1">
      <alignment horizontal="center"/>
      <protection/>
    </xf>
    <xf numFmtId="37" fontId="16" fillId="2" borderId="21" xfId="0" applyNumberFormat="1" applyFont="1" applyFill="1" applyBorder="1" applyAlignment="1" applyProtection="1">
      <alignment horizontal="center"/>
      <protection/>
    </xf>
    <xf numFmtId="37" fontId="15" fillId="2" borderId="5" xfId="0" applyNumberFormat="1" applyFont="1" applyFill="1" applyBorder="1" applyAlignment="1" applyProtection="1">
      <alignment horizontal="center"/>
      <protection/>
    </xf>
    <xf numFmtId="37" fontId="16" fillId="2" borderId="5" xfId="0" applyNumberFormat="1" applyFont="1" applyFill="1" applyBorder="1" applyAlignment="1" applyProtection="1">
      <alignment horizontal="center"/>
      <protection/>
    </xf>
    <xf numFmtId="37" fontId="27" fillId="2" borderId="5" xfId="0" applyNumberFormat="1" applyFont="1" applyFill="1" applyBorder="1" applyAlignment="1" applyProtection="1">
      <alignment horizontal="center"/>
      <protection/>
    </xf>
    <xf numFmtId="164" fontId="5" fillId="2" borderId="27" xfId="0" applyFont="1" applyFill="1" applyBorder="1" applyAlignment="1">
      <alignment horizontal="center"/>
    </xf>
    <xf numFmtId="40" fontId="18" fillId="0" borderId="0" xfId="0" applyNumberFormat="1" applyFont="1" applyFill="1" applyBorder="1" applyAlignment="1" applyProtection="1">
      <alignment horizontal="center"/>
      <protection/>
    </xf>
    <xf numFmtId="37" fontId="16" fillId="0" borderId="22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 horizontal="center"/>
      <protection/>
    </xf>
    <xf numFmtId="37" fontId="27" fillId="0" borderId="8" xfId="0" applyNumberFormat="1" applyFont="1" applyBorder="1" applyAlignment="1" applyProtection="1">
      <alignment horizontal="center"/>
      <protection/>
    </xf>
    <xf numFmtId="37" fontId="16" fillId="2" borderId="22" xfId="0" applyNumberFormat="1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164" fontId="5" fillId="2" borderId="17" xfId="0" applyFont="1" applyFill="1" applyBorder="1" applyAlignment="1">
      <alignment horizontal="center"/>
    </xf>
    <xf numFmtId="40" fontId="18" fillId="0" borderId="0" xfId="15" applyFont="1" applyFill="1" applyBorder="1" applyAlignment="1" applyProtection="1">
      <alignment horizontal="center"/>
      <protection/>
    </xf>
    <xf numFmtId="37" fontId="16" fillId="2" borderId="8" xfId="0" applyNumberFormat="1" applyFont="1" applyFill="1" applyBorder="1" applyAlignment="1" applyProtection="1">
      <alignment horizontal="center"/>
      <protection/>
    </xf>
    <xf numFmtId="40" fontId="11" fillId="0" borderId="0" xfId="15" applyFont="1" applyBorder="1" applyAlignment="1" applyProtection="1">
      <alignment/>
      <protection/>
    </xf>
    <xf numFmtId="1" fontId="16" fillId="0" borderId="22" xfId="0" applyNumberFormat="1" applyFont="1" applyFill="1" applyBorder="1" applyAlignment="1" applyProtection="1">
      <alignment horizontal="center"/>
      <protection/>
    </xf>
    <xf numFmtId="37" fontId="27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37" fontId="27" fillId="0" borderId="8" xfId="0" applyNumberFormat="1" applyFont="1" applyFill="1" applyBorder="1" applyAlignment="1" applyProtection="1">
      <alignment horizontal="center"/>
      <protection/>
    </xf>
    <xf numFmtId="1" fontId="16" fillId="2" borderId="8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5" fillId="2" borderId="8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Border="1" applyAlignment="1" applyProtection="1">
      <alignment/>
      <protection/>
    </xf>
    <xf numFmtId="164" fontId="11" fillId="2" borderId="17" xfId="0" applyFont="1" applyFill="1" applyBorder="1" applyAlignment="1">
      <alignment/>
    </xf>
    <xf numFmtId="164" fontId="0" fillId="0" borderId="0" xfId="0" applyFont="1" applyAlignment="1">
      <alignment/>
    </xf>
    <xf numFmtId="37" fontId="11" fillId="0" borderId="28" xfId="0" applyNumberFormat="1" applyFont="1" applyBorder="1" applyAlignment="1" applyProtection="1">
      <alignment/>
      <protection/>
    </xf>
    <xf numFmtId="37" fontId="18" fillId="0" borderId="5" xfId="0" applyNumberFormat="1" applyFont="1" applyBorder="1" applyAlignment="1" applyProtection="1">
      <alignment horizontal="center"/>
      <protection/>
    </xf>
    <xf numFmtId="37" fontId="18" fillId="0" borderId="5" xfId="0" applyNumberFormat="1" applyFont="1" applyBorder="1" applyAlignment="1" applyProtection="1">
      <alignment/>
      <protection/>
    </xf>
    <xf numFmtId="37" fontId="28" fillId="0" borderId="5" xfId="0" applyNumberFormat="1" applyFont="1" applyBorder="1" applyAlignment="1" applyProtection="1">
      <alignment horizontal="left"/>
      <protection/>
    </xf>
    <xf numFmtId="38" fontId="18" fillId="0" borderId="6" xfId="15" applyNumberFormat="1" applyFont="1" applyBorder="1" applyAlignment="1" applyProtection="1">
      <alignment/>
      <protection/>
    </xf>
    <xf numFmtId="38" fontId="18" fillId="2" borderId="5" xfId="15" applyNumberFormat="1" applyFont="1" applyFill="1" applyBorder="1" applyAlignment="1" applyProtection="1">
      <alignment/>
      <protection/>
    </xf>
    <xf numFmtId="169" fontId="18" fillId="2" borderId="5" xfId="0" applyNumberFormat="1" applyFont="1" applyFill="1" applyBorder="1" applyAlignment="1" applyProtection="1">
      <alignment/>
      <protection/>
    </xf>
    <xf numFmtId="164" fontId="11" fillId="2" borderId="27" xfId="0" applyFont="1" applyFill="1" applyBorder="1" applyAlignment="1">
      <alignment/>
    </xf>
    <xf numFmtId="174" fontId="18" fillId="0" borderId="0" xfId="0" applyNumberFormat="1" applyFont="1" applyFill="1" applyBorder="1" applyAlignment="1" applyProtection="1" quotePrefix="1">
      <alignment horizontal="left"/>
      <protection/>
    </xf>
    <xf numFmtId="38" fontId="18" fillId="0" borderId="0" xfId="15" applyNumberFormat="1" applyFont="1" applyFill="1" applyBorder="1" applyAlignment="1" applyProtection="1" quotePrefix="1">
      <alignment horizontal="left"/>
      <protection/>
    </xf>
    <xf numFmtId="38" fontId="18" fillId="0" borderId="8" xfId="15" applyNumberFormat="1" applyFont="1" applyBorder="1" applyAlignment="1" applyProtection="1">
      <alignment/>
      <protection/>
    </xf>
    <xf numFmtId="38" fontId="18" fillId="2" borderId="8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 quotePrefix="1">
      <alignment horizontal="left"/>
      <protection/>
    </xf>
    <xf numFmtId="169" fontId="18" fillId="2" borderId="0" xfId="0" applyNumberFormat="1" applyFont="1" applyFill="1" applyBorder="1" applyAlignment="1" applyProtection="1">
      <alignment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8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40" fontId="0" fillId="0" borderId="0" xfId="15" applyFill="1" applyAlignment="1">
      <alignment/>
    </xf>
    <xf numFmtId="38" fontId="18" fillId="2" borderId="22" xfId="15" applyNumberFormat="1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>
      <alignment horizontal="center"/>
      <protection/>
    </xf>
    <xf numFmtId="169" fontId="18" fillId="2" borderId="19" xfId="0" applyNumberFormat="1" applyFont="1" applyFill="1" applyBorder="1" applyAlignment="1" applyProtection="1">
      <alignment/>
      <protection/>
    </xf>
    <xf numFmtId="37" fontId="18" fillId="2" borderId="20" xfId="0" applyNumberFormat="1" applyFont="1" applyFill="1" applyBorder="1" applyAlignment="1" applyProtection="1">
      <alignment/>
      <protection/>
    </xf>
    <xf numFmtId="37" fontId="18" fillId="2" borderId="17" xfId="0" applyNumberFormat="1" applyFont="1" applyFill="1" applyBorder="1" applyAlignment="1" applyProtection="1">
      <alignment/>
      <protection/>
    </xf>
    <xf numFmtId="193" fontId="18" fillId="0" borderId="0" xfId="0" applyNumberFormat="1" applyFont="1" applyFill="1" applyBorder="1" applyAlignment="1" applyProtection="1">
      <alignment horizontal="center"/>
      <protection/>
    </xf>
    <xf numFmtId="37" fontId="11" fillId="0" borderId="1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horizontal="left"/>
      <protection/>
    </xf>
    <xf numFmtId="195" fontId="18" fillId="0" borderId="0" xfId="0" applyNumberFormat="1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 quotePrefix="1">
      <alignment/>
      <protection/>
    </xf>
    <xf numFmtId="37" fontId="18" fillId="0" borderId="19" xfId="0" applyNumberFormat="1" applyFont="1" applyBorder="1" applyAlignment="1" applyProtection="1">
      <alignment horizontal="left"/>
      <protection/>
    </xf>
    <xf numFmtId="164" fontId="11" fillId="2" borderId="20" xfId="0" applyFont="1" applyFill="1" applyBorder="1" applyAlignment="1">
      <alignment/>
    </xf>
    <xf numFmtId="38" fontId="18" fillId="2" borderId="22" xfId="15" applyNumberFormat="1" applyFont="1" applyFill="1" applyBorder="1" applyAlignment="1" applyProtection="1">
      <alignment/>
      <protection/>
    </xf>
    <xf numFmtId="37" fontId="18" fillId="0" borderId="8" xfId="0" applyNumberFormat="1" applyFont="1" applyBorder="1" applyAlignment="1" applyProtection="1">
      <alignment/>
      <protection/>
    </xf>
    <xf numFmtId="198" fontId="0" fillId="0" borderId="0" xfId="15" applyNumberFormat="1" applyFill="1" applyAlignment="1">
      <alignment/>
    </xf>
    <xf numFmtId="37" fontId="18" fillId="0" borderId="0" xfId="0" applyNumberFormat="1" applyFont="1" applyBorder="1" applyAlignment="1" applyProtection="1" quotePrefix="1">
      <alignment horizontal="left"/>
      <protection/>
    </xf>
    <xf numFmtId="174" fontId="18" fillId="0" borderId="0" xfId="0" applyNumberFormat="1" applyFont="1" applyBorder="1" applyAlignment="1" applyProtection="1">
      <alignment horizontal="left"/>
      <protection/>
    </xf>
    <xf numFmtId="37" fontId="11" fillId="0" borderId="29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 horizontal="left"/>
      <protection/>
    </xf>
    <xf numFmtId="37" fontId="18" fillId="0" borderId="3" xfId="0" applyNumberFormat="1" applyFont="1" applyBorder="1" applyAlignment="1" applyProtection="1">
      <alignment/>
      <protection/>
    </xf>
    <xf numFmtId="169" fontId="18" fillId="2" borderId="3" xfId="0" applyNumberFormat="1" applyFont="1" applyFill="1" applyBorder="1" applyAlignment="1" applyProtection="1">
      <alignment/>
      <protection/>
    </xf>
    <xf numFmtId="164" fontId="11" fillId="2" borderId="30" xfId="0" applyFont="1" applyFill="1" applyBorder="1" applyAlignment="1">
      <alignment/>
    </xf>
    <xf numFmtId="198" fontId="18" fillId="0" borderId="22" xfId="0" applyNumberFormat="1" applyFont="1" applyFill="1" applyBorder="1" applyAlignment="1" applyProtection="1">
      <alignment horizontal="right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8" fillId="0" borderId="0" xfId="0" applyNumberFormat="1" applyFont="1" applyFill="1" applyBorder="1" applyAlignment="1" applyProtection="1">
      <alignment horizontal="right"/>
      <protection/>
    </xf>
    <xf numFmtId="169" fontId="18" fillId="0" borderId="8" xfId="0" applyNumberFormat="1" applyFont="1" applyBorder="1" applyAlignment="1" applyProtection="1">
      <alignment/>
      <protection/>
    </xf>
    <xf numFmtId="178" fontId="18" fillId="2" borderId="8" xfId="0" applyNumberFormat="1" applyFont="1" applyFill="1" applyBorder="1" applyAlignment="1" applyProtection="1">
      <alignment horizontal="right"/>
      <protection/>
    </xf>
    <xf numFmtId="169" fontId="18" fillId="2" borderId="0" xfId="0" applyNumberFormat="1" applyFont="1" applyFill="1" applyBorder="1" applyAlignment="1" applyProtection="1">
      <alignment/>
      <protection/>
    </xf>
    <xf numFmtId="169" fontId="18" fillId="2" borderId="0" xfId="0" applyNumberFormat="1" applyFont="1" applyFill="1" applyBorder="1" applyAlignment="1" applyProtection="1">
      <alignment horizontal="right"/>
      <protection/>
    </xf>
    <xf numFmtId="37" fontId="29" fillId="0" borderId="0" xfId="0" applyNumberFormat="1" applyFont="1" applyBorder="1" applyAlignment="1" applyProtection="1">
      <alignment/>
      <protection/>
    </xf>
    <xf numFmtId="40" fontId="18" fillId="0" borderId="22" xfId="0" applyNumberFormat="1" applyFont="1" applyFill="1" applyBorder="1" applyAlignment="1" applyProtection="1">
      <alignment horizontal="center"/>
      <protection/>
    </xf>
    <xf numFmtId="40" fontId="18" fillId="0" borderId="8" xfId="0" applyNumberFormat="1" applyFont="1" applyBorder="1" applyAlignment="1" applyProtection="1">
      <alignment horizontal="center"/>
      <protection/>
    </xf>
    <xf numFmtId="40" fontId="18" fillId="2" borderId="8" xfId="0" applyNumberFormat="1" applyFont="1" applyFill="1" applyBorder="1" applyAlignment="1" applyProtection="1">
      <alignment horizontal="center"/>
      <protection/>
    </xf>
    <xf numFmtId="40" fontId="18" fillId="2" borderId="0" xfId="0" applyNumberFormat="1" applyFont="1" applyFill="1" applyBorder="1" applyAlignment="1" applyProtection="1">
      <alignment/>
      <protection/>
    </xf>
    <xf numFmtId="40" fontId="18" fillId="2" borderId="0" xfId="0" applyNumberFormat="1" applyFont="1" applyFill="1" applyBorder="1" applyAlignment="1" applyProtection="1">
      <alignment horizontal="center"/>
      <protection/>
    </xf>
    <xf numFmtId="40" fontId="18" fillId="0" borderId="8" xfId="0" applyNumberFormat="1" applyFont="1" applyFill="1" applyBorder="1" applyAlignment="1" applyProtection="1">
      <alignment horizontal="center"/>
      <protection/>
    </xf>
    <xf numFmtId="40" fontId="18" fillId="2" borderId="0" xfId="0" applyNumberFormat="1" applyFont="1" applyFill="1" applyBorder="1" applyAlignment="1" applyProtection="1">
      <alignment horizontal="right"/>
      <protection/>
    </xf>
    <xf numFmtId="37" fontId="18" fillId="2" borderId="0" xfId="0" applyNumberFormat="1" applyFont="1" applyFill="1" applyBorder="1" applyAlignment="1" applyProtection="1">
      <alignment/>
      <protection/>
    </xf>
    <xf numFmtId="37" fontId="29" fillId="0" borderId="19" xfId="0" applyNumberFormat="1" applyFont="1" applyBorder="1" applyAlignment="1" applyProtection="1">
      <alignment/>
      <protection/>
    </xf>
    <xf numFmtId="40" fontId="18" fillId="0" borderId="31" xfId="0" applyNumberFormat="1" applyFont="1" applyFill="1" applyBorder="1" applyAlignment="1" applyProtection="1">
      <alignment horizontal="center"/>
      <protection/>
    </xf>
    <xf numFmtId="169" fontId="18" fillId="0" borderId="19" xfId="0" applyNumberFormat="1" applyFont="1" applyFill="1" applyBorder="1" applyAlignment="1" applyProtection="1">
      <alignment/>
      <protection/>
    </xf>
    <xf numFmtId="169" fontId="18" fillId="0" borderId="19" xfId="0" applyNumberFormat="1" applyFont="1" applyFill="1" applyBorder="1" applyAlignment="1" applyProtection="1">
      <alignment horizontal="center"/>
      <protection/>
    </xf>
    <xf numFmtId="169" fontId="18" fillId="0" borderId="32" xfId="0" applyNumberFormat="1" applyFont="1" applyBorder="1" applyAlignment="1" applyProtection="1">
      <alignment/>
      <protection/>
    </xf>
    <xf numFmtId="178" fontId="18" fillId="2" borderId="32" xfId="0" applyNumberFormat="1" applyFont="1" applyFill="1" applyBorder="1" applyAlignment="1" applyProtection="1">
      <alignment horizontal="center"/>
      <protection/>
    </xf>
    <xf numFmtId="169" fontId="18" fillId="2" borderId="19" xfId="0" applyNumberFormat="1" applyFont="1" applyFill="1" applyBorder="1" applyAlignment="1" applyProtection="1">
      <alignment/>
      <protection/>
    </xf>
    <xf numFmtId="169" fontId="18" fillId="2" borderId="19" xfId="0" applyNumberFormat="1" applyFont="1" applyFill="1" applyBorder="1" applyAlignment="1" applyProtection="1">
      <alignment horizontal="center"/>
      <protection/>
    </xf>
    <xf numFmtId="37" fontId="18" fillId="2" borderId="19" xfId="0" applyNumberFormat="1" applyFont="1" applyFill="1" applyBorder="1" applyAlignment="1" applyProtection="1">
      <alignment/>
      <protection/>
    </xf>
    <xf numFmtId="164" fontId="11" fillId="0" borderId="0" xfId="0" applyFont="1" applyFill="1" applyBorder="1" applyAlignment="1">
      <alignment/>
    </xf>
    <xf numFmtId="37" fontId="29" fillId="0" borderId="0" xfId="0" applyNumberFormat="1" applyFont="1" applyFill="1" applyBorder="1" applyAlignment="1" applyProtection="1">
      <alignment/>
      <protection/>
    </xf>
    <xf numFmtId="198" fontId="18" fillId="0" borderId="0" xfId="0" applyNumberFormat="1" applyFont="1" applyFill="1" applyBorder="1" applyAlignment="1" applyProtection="1">
      <alignment horizontal="right"/>
      <protection/>
    </xf>
    <xf numFmtId="40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 horizontal="center"/>
      <protection/>
    </xf>
    <xf numFmtId="40" fontId="18" fillId="0" borderId="0" xfId="0" applyNumberFormat="1" applyFont="1" applyFill="1" applyBorder="1" applyAlignment="1" applyProtection="1">
      <alignment horizontal="right"/>
      <protection/>
    </xf>
    <xf numFmtId="189" fontId="18" fillId="0" borderId="0" xfId="0" applyNumberFormat="1" applyFont="1" applyFill="1" applyBorder="1" applyAlignment="1" applyProtection="1">
      <alignment horizontal="right"/>
      <protection/>
    </xf>
    <xf numFmtId="174" fontId="18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64" fontId="31" fillId="0" borderId="0" xfId="0" applyFont="1" applyAlignment="1">
      <alignment/>
    </xf>
    <xf numFmtId="37" fontId="14" fillId="0" borderId="0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 horizontal="left"/>
      <protection/>
    </xf>
    <xf numFmtId="164" fontId="11" fillId="0" borderId="5" xfId="0" applyFont="1" applyBorder="1" applyAlignment="1">
      <alignment/>
    </xf>
    <xf numFmtId="164" fontId="0" fillId="0" borderId="5" xfId="0" applyBorder="1" applyAlignment="1">
      <alignment/>
    </xf>
    <xf numFmtId="37" fontId="14" fillId="0" borderId="5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37" fontId="14" fillId="0" borderId="6" xfId="0" applyNumberFormat="1" applyFont="1" applyBorder="1" applyAlignment="1" applyProtection="1">
      <alignment/>
      <protection/>
    </xf>
    <xf numFmtId="37" fontId="14" fillId="2" borderId="5" xfId="0" applyNumberFormat="1" applyFont="1" applyFill="1" applyBorder="1" applyAlignment="1" applyProtection="1">
      <alignment/>
      <protection/>
    </xf>
    <xf numFmtId="164" fontId="14" fillId="2" borderId="6" xfId="0" applyFont="1" applyFill="1" applyBorder="1" applyAlignment="1">
      <alignment/>
    </xf>
    <xf numFmtId="37" fontId="11" fillId="0" borderId="7" xfId="0" applyNumberFormat="1" applyFont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164" fontId="5" fillId="2" borderId="6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11" fillId="2" borderId="8" xfId="0" applyFont="1" applyFill="1" applyBorder="1" applyAlignment="1">
      <alignment/>
    </xf>
    <xf numFmtId="37" fontId="11" fillId="0" borderId="4" xfId="0" applyNumberFormat="1" applyFont="1" applyBorder="1" applyAlignment="1" applyProtection="1">
      <alignment horizontal="center"/>
      <protection/>
    </xf>
    <xf numFmtId="37" fontId="28" fillId="0" borderId="5" xfId="0" applyNumberFormat="1" applyFont="1" applyBorder="1" applyAlignment="1" applyProtection="1">
      <alignment horizontal="left"/>
      <protection/>
    </xf>
    <xf numFmtId="38" fontId="32" fillId="0" borderId="21" xfId="15" applyNumberFormat="1" applyFont="1" applyFill="1" applyBorder="1" applyAlignment="1" applyProtection="1">
      <alignment horizontal="center"/>
      <protection/>
    </xf>
    <xf numFmtId="38" fontId="18" fillId="0" borderId="5" xfId="15" applyNumberFormat="1" applyFont="1" applyBorder="1" applyAlignment="1" applyProtection="1">
      <alignment/>
      <protection/>
    </xf>
    <xf numFmtId="38" fontId="32" fillId="0" borderId="5" xfId="15" applyNumberFormat="1" applyFont="1" applyBorder="1" applyAlignment="1" applyProtection="1">
      <alignment horizontal="center"/>
      <protection/>
    </xf>
    <xf numFmtId="38" fontId="32" fillId="2" borderId="21" xfId="15" applyNumberFormat="1" applyFont="1" applyFill="1" applyBorder="1" applyAlignment="1" applyProtection="1">
      <alignment horizontal="center"/>
      <protection/>
    </xf>
    <xf numFmtId="38" fontId="32" fillId="2" borderId="5" xfId="15" applyNumberFormat="1" applyFont="1" applyFill="1" applyBorder="1" applyAlignment="1" applyProtection="1">
      <alignment horizontal="center"/>
      <protection/>
    </xf>
    <xf numFmtId="37" fontId="18" fillId="2" borderId="5" xfId="0" applyNumberFormat="1" applyFont="1" applyFill="1" applyBorder="1" applyAlignment="1" applyProtection="1">
      <alignment/>
      <protection/>
    </xf>
    <xf numFmtId="164" fontId="11" fillId="2" borderId="6" xfId="0" applyFont="1" applyFill="1" applyBorder="1" applyAlignment="1">
      <alignment/>
    </xf>
    <xf numFmtId="38" fontId="18" fillId="0" borderId="22" xfId="15" applyNumberFormat="1" applyFont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 horizontal="center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 horizontal="right"/>
      <protection/>
    </xf>
    <xf numFmtId="38" fontId="18" fillId="0" borderId="22" xfId="15" applyNumberFormat="1" applyFont="1" applyFill="1" applyBorder="1" applyAlignment="1" applyProtection="1">
      <alignment horizontal="center"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22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168" fontId="18" fillId="0" borderId="22" xfId="15" applyNumberFormat="1" applyFont="1" applyBorder="1" applyAlignment="1" applyProtection="1">
      <alignment/>
      <protection/>
    </xf>
    <xf numFmtId="168" fontId="18" fillId="0" borderId="0" xfId="15" applyNumberFormat="1" applyFont="1" applyBorder="1" applyAlignment="1" applyProtection="1">
      <alignment/>
      <protection/>
    </xf>
    <xf numFmtId="168" fontId="18" fillId="0" borderId="0" xfId="15" applyNumberFormat="1" applyFont="1" applyBorder="1" applyAlignment="1" applyProtection="1">
      <alignment horizontal="center"/>
      <protection/>
    </xf>
    <xf numFmtId="168" fontId="18" fillId="0" borderId="8" xfId="15" applyNumberFormat="1" applyFont="1" applyBorder="1" applyAlignment="1" applyProtection="1">
      <alignment/>
      <protection/>
    </xf>
    <xf numFmtId="168" fontId="18" fillId="2" borderId="8" xfId="15" applyNumberFormat="1" applyFont="1" applyFill="1" applyBorder="1" applyAlignment="1" applyProtection="1">
      <alignment/>
      <protection/>
    </xf>
    <xf numFmtId="168" fontId="18" fillId="2" borderId="0" xfId="15" applyNumberFormat="1" applyFont="1" applyFill="1" applyBorder="1" applyAlignment="1" applyProtection="1">
      <alignment/>
      <protection/>
    </xf>
    <xf numFmtId="168" fontId="18" fillId="2" borderId="0" xfId="15" applyNumberFormat="1" applyFont="1" applyFill="1" applyBorder="1" applyAlignment="1" applyProtection="1">
      <alignment horizontal="center"/>
      <protection/>
    </xf>
    <xf numFmtId="168" fontId="18" fillId="0" borderId="33" xfId="15" applyNumberFormat="1" applyFont="1" applyBorder="1" applyAlignment="1" applyProtection="1">
      <alignment horizontal="right"/>
      <protection/>
    </xf>
    <xf numFmtId="168" fontId="18" fillId="0" borderId="2" xfId="15" applyNumberFormat="1" applyFont="1" applyBorder="1" applyAlignment="1" applyProtection="1">
      <alignment/>
      <protection/>
    </xf>
    <xf numFmtId="168" fontId="18" fillId="0" borderId="2" xfId="15" applyNumberFormat="1" applyFont="1" applyBorder="1" applyAlignment="1" applyProtection="1">
      <alignment horizontal="right"/>
      <protection/>
    </xf>
    <xf numFmtId="168" fontId="18" fillId="0" borderId="34" xfId="15" applyNumberFormat="1" applyFont="1" applyBorder="1" applyAlignment="1" applyProtection="1">
      <alignment/>
      <protection/>
    </xf>
    <xf numFmtId="168" fontId="18" fillId="2" borderId="34" xfId="15" applyNumberFormat="1" applyFont="1" applyFill="1" applyBorder="1" applyAlignment="1" applyProtection="1">
      <alignment horizontal="right"/>
      <protection/>
    </xf>
    <xf numFmtId="168" fontId="18" fillId="2" borderId="2" xfId="15" applyNumberFormat="1" applyFont="1" applyFill="1" applyBorder="1" applyAlignment="1" applyProtection="1">
      <alignment/>
      <protection/>
    </xf>
    <xf numFmtId="168" fontId="18" fillId="2" borderId="2" xfId="15" applyNumberFormat="1" applyFont="1" applyFill="1" applyBorder="1" applyAlignment="1" applyProtection="1">
      <alignment horizontal="right"/>
      <protection/>
    </xf>
    <xf numFmtId="37" fontId="18" fillId="2" borderId="2" xfId="0" applyNumberFormat="1" applyFont="1" applyFill="1" applyBorder="1" applyAlignment="1" applyProtection="1">
      <alignment/>
      <protection/>
    </xf>
    <xf numFmtId="164" fontId="11" fillId="2" borderId="34" xfId="0" applyFont="1" applyFill="1" applyBorder="1" applyAlignment="1">
      <alignment/>
    </xf>
    <xf numFmtId="40" fontId="18" fillId="0" borderId="22" xfId="15" applyNumberFormat="1" applyFont="1" applyFill="1" applyBorder="1" applyAlignment="1" applyProtection="1">
      <alignment horizontal="center"/>
      <protection/>
    </xf>
    <xf numFmtId="40" fontId="18" fillId="0" borderId="0" xfId="15" applyNumberFormat="1" applyFont="1" applyBorder="1" applyAlignment="1" applyProtection="1">
      <alignment/>
      <protection/>
    </xf>
    <xf numFmtId="40" fontId="18" fillId="0" borderId="0" xfId="15" applyNumberFormat="1" applyFont="1" applyBorder="1" applyAlignment="1" applyProtection="1">
      <alignment horizontal="center"/>
      <protection/>
    </xf>
    <xf numFmtId="40" fontId="18" fillId="0" borderId="8" xfId="15" applyNumberFormat="1" applyFont="1" applyBorder="1" applyAlignment="1" applyProtection="1">
      <alignment/>
      <protection/>
    </xf>
    <xf numFmtId="40" fontId="18" fillId="2" borderId="8" xfId="15" applyNumberFormat="1" applyFont="1" applyFill="1" applyBorder="1" applyAlignment="1" applyProtection="1">
      <alignment horizontal="center"/>
      <protection/>
    </xf>
    <xf numFmtId="40" fontId="18" fillId="2" borderId="0" xfId="15" applyNumberFormat="1" applyFont="1" applyFill="1" applyBorder="1" applyAlignment="1" applyProtection="1">
      <alignment/>
      <protection/>
    </xf>
    <xf numFmtId="40" fontId="18" fillId="2" borderId="0" xfId="15" applyNumberFormat="1" applyFont="1" applyFill="1" applyBorder="1" applyAlignment="1" applyProtection="1">
      <alignment horizontal="center"/>
      <protection/>
    </xf>
    <xf numFmtId="40" fontId="18" fillId="0" borderId="35" xfId="0" applyNumberFormat="1" applyFont="1" applyFill="1" applyBorder="1" applyAlignment="1" applyProtection="1">
      <alignment horizontal="center"/>
      <protection/>
    </xf>
    <xf numFmtId="40" fontId="18" fillId="0" borderId="3" xfId="0" applyNumberFormat="1" applyFont="1" applyBorder="1" applyAlignment="1" applyProtection="1">
      <alignment/>
      <protection/>
    </xf>
    <xf numFmtId="177" fontId="18" fillId="0" borderId="3" xfId="0" applyNumberFormat="1" applyFont="1" applyBorder="1" applyAlignment="1" applyProtection="1">
      <alignment horizontal="right"/>
      <protection/>
    </xf>
    <xf numFmtId="40" fontId="18" fillId="0" borderId="36" xfId="0" applyNumberFormat="1" applyFont="1" applyBorder="1" applyAlignment="1" applyProtection="1">
      <alignment/>
      <protection/>
    </xf>
    <xf numFmtId="40" fontId="18" fillId="2" borderId="36" xfId="0" applyNumberFormat="1" applyFont="1" applyFill="1" applyBorder="1" applyAlignment="1" applyProtection="1">
      <alignment horizontal="right"/>
      <protection/>
    </xf>
    <xf numFmtId="40" fontId="18" fillId="2" borderId="3" xfId="0" applyNumberFormat="1" applyFont="1" applyFill="1" applyBorder="1" applyAlignment="1" applyProtection="1">
      <alignment/>
      <protection/>
    </xf>
    <xf numFmtId="40" fontId="18" fillId="2" borderId="3" xfId="0" applyNumberFormat="1" applyFont="1" applyFill="1" applyBorder="1" applyAlignment="1" applyProtection="1">
      <alignment horizontal="right"/>
      <protection/>
    </xf>
    <xf numFmtId="37" fontId="18" fillId="2" borderId="3" xfId="0" applyNumberFormat="1" applyFont="1" applyFill="1" applyBorder="1" applyAlignment="1" applyProtection="1">
      <alignment/>
      <protection/>
    </xf>
    <xf numFmtId="164" fontId="11" fillId="2" borderId="36" xfId="0" applyFont="1" applyFill="1" applyBorder="1" applyAlignment="1">
      <alignment/>
    </xf>
    <xf numFmtId="40" fontId="18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 horizontal="right"/>
      <protection/>
    </xf>
    <xf numFmtId="40" fontId="18" fillId="0" borderId="8" xfId="0" applyNumberFormat="1" applyFont="1" applyBorder="1" applyAlignment="1" applyProtection="1">
      <alignment/>
      <protection/>
    </xf>
    <xf numFmtId="40" fontId="18" fillId="2" borderId="8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40" fontId="18" fillId="0" borderId="37" xfId="0" applyNumberFormat="1" applyFont="1" applyFill="1" applyBorder="1" applyAlignment="1" applyProtection="1">
      <alignment horizontal="left"/>
      <protection/>
    </xf>
    <xf numFmtId="40" fontId="18" fillId="0" borderId="38" xfId="0" applyNumberFormat="1" applyFont="1" applyBorder="1" applyAlignment="1" applyProtection="1">
      <alignment/>
      <protection/>
    </xf>
    <xf numFmtId="177" fontId="18" fillId="0" borderId="38" xfId="0" applyNumberFormat="1" applyFont="1" applyBorder="1" applyAlignment="1" applyProtection="1">
      <alignment horizontal="center"/>
      <protection/>
    </xf>
    <xf numFmtId="40" fontId="18" fillId="0" borderId="39" xfId="0" applyNumberFormat="1" applyFont="1" applyBorder="1" applyAlignment="1" applyProtection="1">
      <alignment/>
      <protection/>
    </xf>
    <xf numFmtId="40" fontId="18" fillId="2" borderId="37" xfId="0" applyNumberFormat="1" applyFont="1" applyFill="1" applyBorder="1" applyAlignment="1" applyProtection="1">
      <alignment horizontal="left"/>
      <protection/>
    </xf>
    <xf numFmtId="40" fontId="18" fillId="2" borderId="38" xfId="0" applyNumberFormat="1" applyFont="1" applyFill="1" applyBorder="1" applyAlignment="1" applyProtection="1">
      <alignment/>
      <protection/>
    </xf>
    <xf numFmtId="40" fontId="18" fillId="2" borderId="38" xfId="0" applyNumberFormat="1" applyFont="1" applyFill="1" applyBorder="1" applyAlignment="1" applyProtection="1">
      <alignment horizontal="center"/>
      <protection/>
    </xf>
    <xf numFmtId="37" fontId="18" fillId="2" borderId="38" xfId="0" applyNumberFormat="1" applyFont="1" applyFill="1" applyBorder="1" applyAlignment="1" applyProtection="1">
      <alignment/>
      <protection/>
    </xf>
    <xf numFmtId="164" fontId="11" fillId="2" borderId="39" xfId="0" applyFont="1" applyFill="1" applyBorder="1" applyAlignment="1">
      <alignment/>
    </xf>
    <xf numFmtId="40" fontId="18" fillId="0" borderId="25" xfId="0" applyNumberFormat="1" applyFont="1" applyFill="1" applyBorder="1" applyAlignment="1" applyProtection="1">
      <alignment horizontal="left"/>
      <protection/>
    </xf>
    <xf numFmtId="40" fontId="18" fillId="0" borderId="14" xfId="0" applyNumberFormat="1" applyFont="1" applyBorder="1" applyAlignment="1" applyProtection="1">
      <alignment/>
      <protection/>
    </xf>
    <xf numFmtId="177" fontId="18" fillId="0" borderId="14" xfId="0" applyNumberFormat="1" applyFont="1" applyBorder="1" applyAlignment="1" applyProtection="1">
      <alignment horizontal="center"/>
      <protection/>
    </xf>
    <xf numFmtId="40" fontId="18" fillId="2" borderId="25" xfId="0" applyNumberFormat="1" applyFont="1" applyFill="1" applyBorder="1" applyAlignment="1" applyProtection="1">
      <alignment horizontal="left"/>
      <protection/>
    </xf>
    <xf numFmtId="40" fontId="18" fillId="2" borderId="14" xfId="0" applyNumberFormat="1" applyFont="1" applyFill="1" applyBorder="1" applyAlignment="1" applyProtection="1">
      <alignment/>
      <protection/>
    </xf>
    <xf numFmtId="40" fontId="18" fillId="2" borderId="14" xfId="0" applyNumberFormat="1" applyFont="1" applyFill="1" applyBorder="1" applyAlignment="1" applyProtection="1">
      <alignment horizontal="center"/>
      <protection/>
    </xf>
    <xf numFmtId="40" fontId="18" fillId="0" borderId="7" xfId="0" applyNumberFormat="1" applyFont="1" applyFill="1" applyBorder="1" applyAlignment="1" applyProtection="1">
      <alignment horizontal="center"/>
      <protection/>
    </xf>
    <xf numFmtId="40" fontId="18" fillId="2" borderId="7" xfId="0" applyNumberFormat="1" applyFont="1" applyFill="1" applyBorder="1" applyAlignment="1" applyProtection="1">
      <alignment horizontal="center"/>
      <protection/>
    </xf>
    <xf numFmtId="37" fontId="11" fillId="0" borderId="12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/>
      <protection/>
    </xf>
    <xf numFmtId="37" fontId="18" fillId="0" borderId="9" xfId="0" applyNumberFormat="1" applyFont="1" applyBorder="1" applyAlignment="1" applyProtection="1">
      <alignment/>
      <protection/>
    </xf>
    <xf numFmtId="37" fontId="18" fillId="0" borderId="9" xfId="0" applyNumberFormat="1" applyFont="1" applyBorder="1" applyAlignment="1" applyProtection="1">
      <alignment horizontal="left"/>
      <protection/>
    </xf>
    <xf numFmtId="40" fontId="18" fillId="0" borderId="12" xfId="0" applyNumberFormat="1" applyFont="1" applyFill="1" applyBorder="1" applyAlignment="1" applyProtection="1">
      <alignment horizontal="right"/>
      <protection/>
    </xf>
    <xf numFmtId="40" fontId="18" fillId="0" borderId="9" xfId="0" applyNumberFormat="1" applyFont="1" applyBorder="1" applyAlignment="1" applyProtection="1">
      <alignment/>
      <protection/>
    </xf>
    <xf numFmtId="177" fontId="18" fillId="0" borderId="9" xfId="0" applyNumberFormat="1" applyFont="1" applyBorder="1" applyAlignment="1" applyProtection="1">
      <alignment horizontal="center"/>
      <protection/>
    </xf>
    <xf numFmtId="40" fontId="18" fillId="0" borderId="10" xfId="0" applyNumberFormat="1" applyFont="1" applyBorder="1" applyAlignment="1" applyProtection="1">
      <alignment/>
      <protection/>
    </xf>
    <xf numFmtId="40" fontId="18" fillId="2" borderId="12" xfId="0" applyNumberFormat="1" applyFont="1" applyFill="1" applyBorder="1" applyAlignment="1" applyProtection="1">
      <alignment horizontal="right"/>
      <protection/>
    </xf>
    <xf numFmtId="40" fontId="18" fillId="2" borderId="9" xfId="0" applyNumberFormat="1" applyFont="1" applyFill="1" applyBorder="1" applyAlignment="1" applyProtection="1">
      <alignment/>
      <protection/>
    </xf>
    <xf numFmtId="40" fontId="18" fillId="2" borderId="9" xfId="0" applyNumberFormat="1" applyFont="1" applyFill="1" applyBorder="1" applyAlignment="1" applyProtection="1">
      <alignment horizontal="center"/>
      <protection/>
    </xf>
    <xf numFmtId="37" fontId="18" fillId="2" borderId="9" xfId="0" applyNumberFormat="1" applyFont="1" applyFill="1" applyBorder="1" applyAlignment="1" applyProtection="1">
      <alignment/>
      <protection/>
    </xf>
    <xf numFmtId="164" fontId="11" fillId="2" borderId="10" xfId="0" applyFont="1" applyFill="1" applyBorder="1" applyAlignment="1">
      <alignment/>
    </xf>
    <xf numFmtId="37" fontId="11" fillId="0" borderId="40" xfId="0" applyNumberFormat="1" applyFont="1" applyFill="1" applyBorder="1" applyAlignment="1" applyProtection="1">
      <alignment/>
      <protection/>
    </xf>
    <xf numFmtId="37" fontId="29" fillId="0" borderId="40" xfId="0" applyNumberFormat="1" applyFont="1" applyFill="1" applyBorder="1" applyAlignment="1" applyProtection="1">
      <alignment/>
      <protection/>
    </xf>
    <xf numFmtId="37" fontId="18" fillId="0" borderId="40" xfId="0" applyNumberFormat="1" applyFont="1" applyFill="1" applyBorder="1" applyAlignment="1" applyProtection="1">
      <alignment/>
      <protection/>
    </xf>
    <xf numFmtId="37" fontId="18" fillId="0" borderId="40" xfId="0" applyNumberFormat="1" applyFont="1" applyFill="1" applyBorder="1" applyAlignment="1" applyProtection="1">
      <alignment horizontal="left"/>
      <protection/>
    </xf>
    <xf numFmtId="40" fontId="18" fillId="0" borderId="40" xfId="0" applyNumberFormat="1" applyFont="1" applyFill="1" applyBorder="1" applyAlignment="1" applyProtection="1">
      <alignment horizontal="right"/>
      <protection/>
    </xf>
    <xf numFmtId="40" fontId="18" fillId="0" borderId="40" xfId="0" applyNumberFormat="1" applyFont="1" applyFill="1" applyBorder="1" applyAlignment="1" applyProtection="1">
      <alignment/>
      <protection/>
    </xf>
    <xf numFmtId="177" fontId="18" fillId="0" borderId="40" xfId="0" applyNumberFormat="1" applyFont="1" applyFill="1" applyBorder="1" applyAlignment="1" applyProtection="1">
      <alignment horizontal="center"/>
      <protection/>
    </xf>
    <xf numFmtId="40" fontId="18" fillId="0" borderId="40" xfId="0" applyNumberFormat="1" applyFont="1" applyFill="1" applyBorder="1" applyAlignment="1" applyProtection="1">
      <alignment horizontal="center"/>
      <protection/>
    </xf>
    <xf numFmtId="164" fontId="11" fillId="0" borderId="4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31" fillId="0" borderId="0" xfId="0" applyFont="1" applyBorder="1" applyAlignment="1">
      <alignment/>
    </xf>
    <xf numFmtId="169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37" fontId="11" fillId="0" borderId="3" xfId="0" applyNumberFormat="1" applyFont="1" applyBorder="1" applyAlignment="1" applyProtection="1">
      <alignment horizontal="center"/>
      <protection/>
    </xf>
    <xf numFmtId="164" fontId="13" fillId="0" borderId="3" xfId="0" applyFont="1" applyBorder="1" applyAlignment="1">
      <alignment/>
    </xf>
    <xf numFmtId="186" fontId="5" fillId="0" borderId="0" xfId="15" applyNumberFormat="1" applyFont="1" applyFill="1" applyBorder="1" applyAlignment="1" applyProtection="1">
      <alignment/>
      <protection/>
    </xf>
    <xf numFmtId="38" fontId="18" fillId="0" borderId="21" xfId="15" applyNumberFormat="1" applyFont="1" applyBorder="1" applyAlignment="1" applyProtection="1">
      <alignment horizontal="center"/>
      <protection/>
    </xf>
    <xf numFmtId="38" fontId="18" fillId="0" borderId="5" xfId="15" applyNumberFormat="1" applyFont="1" applyBorder="1" applyAlignment="1" applyProtection="1">
      <alignment/>
      <protection/>
    </xf>
    <xf numFmtId="38" fontId="18" fillId="0" borderId="5" xfId="15" applyNumberFormat="1" applyFont="1" applyBorder="1" applyAlignment="1" applyProtection="1">
      <alignment horizontal="center"/>
      <protection/>
    </xf>
    <xf numFmtId="38" fontId="18" fillId="2" borderId="21" xfId="15" applyNumberFormat="1" applyFont="1" applyFill="1" applyBorder="1" applyAlignment="1" applyProtection="1">
      <alignment horizontal="center"/>
      <protection/>
    </xf>
    <xf numFmtId="38" fontId="18" fillId="2" borderId="5" xfId="15" applyNumberFormat="1" applyFont="1" applyFill="1" applyBorder="1" applyAlignment="1" applyProtection="1">
      <alignment/>
      <protection/>
    </xf>
    <xf numFmtId="38" fontId="18" fillId="2" borderId="5" xfId="15" applyNumberFormat="1" applyFont="1" applyFill="1" applyBorder="1" applyAlignment="1" applyProtection="1">
      <alignment horizontal="center"/>
      <protection/>
    </xf>
    <xf numFmtId="37" fontId="18" fillId="2" borderId="5" xfId="0" applyNumberFormat="1" applyFont="1" applyFill="1" applyBorder="1" applyAlignment="1" applyProtection="1">
      <alignment/>
      <protection/>
    </xf>
    <xf numFmtId="40" fontId="18" fillId="2" borderId="0" xfId="15" applyNumberFormat="1" applyFont="1" applyFill="1" applyBorder="1" applyAlignment="1" applyProtection="1">
      <alignment horizontal="center"/>
      <protection/>
    </xf>
    <xf numFmtId="38" fontId="18" fillId="0" borderId="12" xfId="15" applyNumberFormat="1" applyFont="1" applyFill="1" applyBorder="1" applyAlignment="1" applyProtection="1">
      <alignment horizontal="right"/>
      <protection/>
    </xf>
    <xf numFmtId="38" fontId="18" fillId="0" borderId="12" xfId="15" applyNumberFormat="1" applyFont="1" applyBorder="1" applyAlignment="1" applyProtection="1">
      <alignment/>
      <protection/>
    </xf>
    <xf numFmtId="38" fontId="18" fillId="0" borderId="9" xfId="15" applyNumberFormat="1" applyFont="1" applyBorder="1" applyAlignment="1" applyProtection="1">
      <alignment horizontal="center"/>
      <protection/>
    </xf>
    <xf numFmtId="38" fontId="18" fillId="0" borderId="10" xfId="15" applyNumberFormat="1" applyFont="1" applyBorder="1" applyAlignment="1" applyProtection="1">
      <alignment/>
      <protection/>
    </xf>
    <xf numFmtId="38" fontId="18" fillId="2" borderId="12" xfId="15" applyNumberFormat="1" applyFont="1" applyFill="1" applyBorder="1" applyAlignment="1" applyProtection="1">
      <alignment horizontal="right"/>
      <protection/>
    </xf>
    <xf numFmtId="38" fontId="18" fillId="2" borderId="12" xfId="15" applyNumberFormat="1" applyFont="1" applyFill="1" applyBorder="1" applyAlignment="1" applyProtection="1">
      <alignment/>
      <protection/>
    </xf>
    <xf numFmtId="38" fontId="18" fillId="2" borderId="9" xfId="15" applyNumberFormat="1" applyFont="1" applyFill="1" applyBorder="1" applyAlignment="1" applyProtection="1">
      <alignment horizontal="center"/>
      <protection/>
    </xf>
    <xf numFmtId="40" fontId="27" fillId="0" borderId="0" xfId="15" applyFont="1" applyFill="1" applyBorder="1" applyAlignment="1" applyProtection="1">
      <alignment/>
      <protection/>
    </xf>
    <xf numFmtId="43" fontId="11" fillId="0" borderId="0" xfId="15" applyNumberFormat="1" applyFont="1" applyBorder="1" applyAlignment="1" applyProtection="1">
      <alignment/>
      <protection/>
    </xf>
    <xf numFmtId="41" fontId="11" fillId="0" borderId="0" xfId="15" applyNumberFormat="1" applyFont="1" applyBorder="1" applyAlignment="1" applyProtection="1">
      <alignment/>
      <protection/>
    </xf>
    <xf numFmtId="37" fontId="11" fillId="0" borderId="0" xfId="15" applyNumberFormat="1" applyFont="1" applyFill="1" applyAlignment="1">
      <alignment/>
    </xf>
    <xf numFmtId="37" fontId="11" fillId="0" borderId="8" xfId="15" applyNumberFormat="1" applyFont="1" applyFill="1" applyBorder="1" applyAlignment="1">
      <alignment/>
    </xf>
    <xf numFmtId="37" fontId="28" fillId="0" borderId="21" xfId="15" applyNumberFormat="1" applyFont="1" applyFill="1" applyBorder="1" applyAlignment="1" applyProtection="1">
      <alignment horizontal="center"/>
      <protection/>
    </xf>
    <xf numFmtId="37" fontId="18" fillId="0" borderId="5" xfId="15" applyNumberFormat="1" applyFont="1" applyFill="1" applyBorder="1" applyAlignment="1" applyProtection="1">
      <alignment/>
      <protection/>
    </xf>
    <xf numFmtId="37" fontId="28" fillId="0" borderId="5" xfId="15" applyNumberFormat="1" applyFont="1" applyFill="1" applyBorder="1" applyAlignment="1" applyProtection="1">
      <alignment horizontal="center"/>
      <protection/>
    </xf>
    <xf numFmtId="37" fontId="18" fillId="0" borderId="6" xfId="15" applyNumberFormat="1" applyFont="1" applyBorder="1" applyAlignment="1" applyProtection="1">
      <alignment/>
      <protection/>
    </xf>
    <xf numFmtId="37" fontId="28" fillId="2" borderId="21" xfId="15" applyNumberFormat="1" applyFont="1" applyFill="1" applyBorder="1" applyAlignment="1" applyProtection="1">
      <alignment horizontal="center"/>
      <protection/>
    </xf>
    <xf numFmtId="37" fontId="18" fillId="2" borderId="5" xfId="15" applyNumberFormat="1" applyFont="1" applyFill="1" applyBorder="1" applyAlignment="1" applyProtection="1">
      <alignment/>
      <protection/>
    </xf>
    <xf numFmtId="37" fontId="28" fillId="2" borderId="5" xfId="15" applyNumberFormat="1" applyFont="1" applyFill="1" applyBorder="1" applyAlignment="1" applyProtection="1">
      <alignment horizontal="center"/>
      <protection/>
    </xf>
    <xf numFmtId="37" fontId="18" fillId="0" borderId="22" xfId="15" applyNumberFormat="1" applyFont="1" applyFill="1" applyBorder="1" applyAlignment="1" applyProtection="1">
      <alignment horizontal="center"/>
      <protection/>
    </xf>
    <xf numFmtId="37" fontId="18" fillId="0" borderId="0" xfId="15" applyNumberFormat="1" applyFont="1" applyFill="1" applyBorder="1" applyAlignment="1" applyProtection="1">
      <alignment/>
      <protection/>
    </xf>
    <xf numFmtId="37" fontId="18" fillId="0" borderId="0" xfId="15" applyNumberFormat="1" applyFont="1" applyFill="1" applyBorder="1" applyAlignment="1" applyProtection="1" quotePrefix="1">
      <alignment horizontal="left"/>
      <protection/>
    </xf>
    <xf numFmtId="37" fontId="18" fillId="0" borderId="8" xfId="15" applyNumberFormat="1" applyFont="1" applyBorder="1" applyAlignment="1" applyProtection="1">
      <alignment/>
      <protection/>
    </xf>
    <xf numFmtId="37" fontId="18" fillId="2" borderId="8" xfId="15" applyNumberFormat="1" applyFont="1" applyFill="1" applyBorder="1" applyAlignment="1" applyProtection="1">
      <alignment/>
      <protection/>
    </xf>
    <xf numFmtId="37" fontId="18" fillId="2" borderId="0" xfId="15" applyNumberFormat="1" applyFont="1" applyFill="1" applyBorder="1" applyAlignment="1" applyProtection="1">
      <alignment/>
      <protection/>
    </xf>
    <xf numFmtId="37" fontId="18" fillId="2" borderId="0" xfId="15" applyNumberFormat="1" applyFont="1" applyFill="1" applyBorder="1" applyAlignment="1" applyProtection="1" quotePrefix="1">
      <alignment horizontal="left"/>
      <protection/>
    </xf>
    <xf numFmtId="37" fontId="18" fillId="0" borderId="0" xfId="15" applyNumberFormat="1" applyFont="1" applyFill="1" applyBorder="1" applyAlignment="1" applyProtection="1">
      <alignment horizontal="center"/>
      <protection/>
    </xf>
    <xf numFmtId="37" fontId="18" fillId="2" borderId="8" xfId="15" applyNumberFormat="1" applyFont="1" applyFill="1" applyBorder="1" applyAlignment="1" applyProtection="1">
      <alignment horizontal="center"/>
      <protection/>
    </xf>
    <xf numFmtId="37" fontId="18" fillId="2" borderId="0" xfId="15" applyNumberFormat="1" applyFont="1" applyFill="1" applyBorder="1" applyAlignment="1" applyProtection="1">
      <alignment horizontal="center"/>
      <protection/>
    </xf>
    <xf numFmtId="37" fontId="0" fillId="0" borderId="22" xfId="15" applyNumberFormat="1" applyFill="1" applyBorder="1" applyAlignment="1">
      <alignment horizontal="center"/>
    </xf>
    <xf numFmtId="37" fontId="23" fillId="2" borderId="8" xfId="15" applyNumberFormat="1" applyFont="1" applyFill="1" applyBorder="1" applyAlignment="1" applyProtection="1">
      <alignment/>
      <protection/>
    </xf>
    <xf numFmtId="37" fontId="18" fillId="2" borderId="22" xfId="15" applyNumberFormat="1" applyFont="1" applyFill="1" applyBorder="1" applyAlignment="1" applyProtection="1">
      <alignment horizontal="center"/>
      <protection/>
    </xf>
    <xf numFmtId="37" fontId="18" fillId="0" borderId="31" xfId="15" applyNumberFormat="1" applyFont="1" applyFill="1" applyBorder="1" applyAlignment="1" applyProtection="1">
      <alignment horizontal="center"/>
      <protection/>
    </xf>
    <xf numFmtId="37" fontId="18" fillId="0" borderId="19" xfId="15" applyNumberFormat="1" applyFont="1" applyFill="1" applyBorder="1" applyAlignment="1" applyProtection="1">
      <alignment/>
      <protection/>
    </xf>
    <xf numFmtId="37" fontId="18" fillId="0" borderId="32" xfId="15" applyNumberFormat="1" applyFont="1" applyBorder="1" applyAlignment="1" applyProtection="1">
      <alignment/>
      <protection/>
    </xf>
    <xf numFmtId="37" fontId="18" fillId="2" borderId="32" xfId="15" applyNumberFormat="1" applyFont="1" applyFill="1" applyBorder="1" applyAlignment="1" applyProtection="1">
      <alignment/>
      <protection/>
    </xf>
    <xf numFmtId="37" fontId="18" fillId="2" borderId="19" xfId="15" applyNumberFormat="1" applyFont="1" applyFill="1" applyBorder="1" applyAlignment="1" applyProtection="1">
      <alignment/>
      <protection/>
    </xf>
    <xf numFmtId="37" fontId="18" fillId="0" borderId="8" xfId="15" applyNumberFormat="1" applyFont="1" applyFill="1" applyBorder="1" applyAlignment="1" applyProtection="1">
      <alignment/>
      <protection/>
    </xf>
    <xf numFmtId="37" fontId="18" fillId="0" borderId="22" xfId="15" applyNumberFormat="1" applyFont="1" applyFill="1" applyBorder="1" applyAlignment="1" applyProtection="1">
      <alignment/>
      <protection/>
    </xf>
    <xf numFmtId="37" fontId="18" fillId="2" borderId="22" xfId="15" applyNumberFormat="1" applyFont="1" applyFill="1" applyBorder="1" applyAlignment="1" applyProtection="1">
      <alignment/>
      <protection/>
    </xf>
    <xf numFmtId="37" fontId="18" fillId="0" borderId="0" xfId="15" applyNumberFormat="1" applyFont="1" applyFill="1" applyBorder="1" applyAlignment="1" applyProtection="1">
      <alignment horizontal="right"/>
      <protection/>
    </xf>
    <xf numFmtId="37" fontId="28" fillId="0" borderId="22" xfId="15" applyNumberFormat="1" applyFont="1" applyFill="1" applyBorder="1" applyAlignment="1" applyProtection="1">
      <alignment horizontal="center"/>
      <protection/>
    </xf>
    <xf numFmtId="37" fontId="28" fillId="0" borderId="0" xfId="15" applyNumberFormat="1" applyFont="1" applyFill="1" applyBorder="1" applyAlignment="1" applyProtection="1">
      <alignment horizontal="center"/>
      <protection/>
    </xf>
    <xf numFmtId="37" fontId="28" fillId="2" borderId="22" xfId="15" applyNumberFormat="1" applyFont="1" applyFill="1" applyBorder="1" applyAlignment="1" applyProtection="1">
      <alignment horizontal="center"/>
      <protection/>
    </xf>
    <xf numFmtId="37" fontId="28" fillId="2" borderId="0" xfId="15" applyNumberFormat="1" applyFont="1" applyFill="1" applyBorder="1" applyAlignment="1" applyProtection="1">
      <alignment horizontal="center"/>
      <protection/>
    </xf>
    <xf numFmtId="37" fontId="18" fillId="0" borderId="35" xfId="15" applyNumberFormat="1" applyFont="1" applyFill="1" applyBorder="1" applyAlignment="1" applyProtection="1">
      <alignment/>
      <protection/>
    </xf>
    <xf numFmtId="37" fontId="18" fillId="0" borderId="3" xfId="15" applyNumberFormat="1" applyFont="1" applyFill="1" applyBorder="1" applyAlignment="1" applyProtection="1">
      <alignment/>
      <protection/>
    </xf>
    <xf numFmtId="37" fontId="18" fillId="0" borderId="3" xfId="15" applyNumberFormat="1" applyFont="1" applyFill="1" applyBorder="1" applyAlignment="1" applyProtection="1">
      <alignment horizontal="center"/>
      <protection/>
    </xf>
    <xf numFmtId="37" fontId="18" fillId="0" borderId="36" xfId="15" applyNumberFormat="1" applyFont="1" applyBorder="1" applyAlignment="1" applyProtection="1">
      <alignment/>
      <protection/>
    </xf>
    <xf numFmtId="37" fontId="18" fillId="2" borderId="36" xfId="15" applyNumberFormat="1" applyFont="1" applyFill="1" applyBorder="1" applyAlignment="1" applyProtection="1">
      <alignment/>
      <protection/>
    </xf>
    <xf numFmtId="37" fontId="18" fillId="2" borderId="3" xfId="15" applyNumberFormat="1" applyFont="1" applyFill="1" applyBorder="1" applyAlignment="1" applyProtection="1">
      <alignment/>
      <protection/>
    </xf>
    <xf numFmtId="37" fontId="18" fillId="2" borderId="3" xfId="15" applyNumberFormat="1" applyFont="1" applyFill="1" applyBorder="1" applyAlignment="1" applyProtection="1">
      <alignment horizontal="center"/>
      <protection/>
    </xf>
    <xf numFmtId="41" fontId="11" fillId="0" borderId="8" xfId="15" applyNumberFormat="1" applyFont="1" applyFill="1" applyBorder="1" applyAlignment="1" applyProtection="1">
      <alignment/>
      <protection/>
    </xf>
    <xf numFmtId="41" fontId="11" fillId="0" borderId="8" xfId="15" applyNumberFormat="1" applyFont="1" applyFill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30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161925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2nd%20quarter%20reporting%202005\MAIN%20WORKSHEET%20%2030%20SEP%2005%20final%20after%20Wu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reporting"/>
      <sheetName val="ChangesInEquity reporting"/>
      <sheetName val="KLSE~BS Reporting"/>
      <sheetName val="KLSE~PL Reporting"/>
      <sheetName val="PartA@&amp;A3 Reporting"/>
      <sheetName val="KLSE~PL"/>
      <sheetName val="PL"/>
      <sheetName val="BS"/>
      <sheetName val="KLSE~BS"/>
      <sheetName val="Air Product"/>
      <sheetName val="Past Performance"/>
      <sheetName val="INVESTMENT SUMM"/>
      <sheetName val="BORROWINGS SGD"/>
      <sheetName val="Borrowings"/>
      <sheetName val="BORROWINGS 1"/>
      <sheetName val="Mgt Fee"/>
      <sheetName val="INTER~Co Recon SINGAPORE"/>
      <sheetName val="INTER~Co Recon"/>
      <sheetName val="Inter"/>
      <sheetName val="EPS"/>
      <sheetName val="INTER CO SALES"/>
      <sheetName val="AdjSumm"/>
      <sheetName val="CashFlow"/>
      <sheetName val="CF WORKSHEET"/>
      <sheetName val="ChangesInEquity"/>
      <sheetName val="Add Info"/>
      <sheetName val="T ACCOUNTS"/>
      <sheetName val="Consol Note"/>
      <sheetName val="FOREX RATE"/>
      <sheetName val="CONSOL ADJ"/>
      <sheetName val="Analise Exp"/>
      <sheetName val="Summary Performance"/>
      <sheetName val="PL 2005 VS 2004"/>
    </sheetNames>
    <sheetDataSet>
      <sheetData sheetId="3">
        <row r="48">
          <cell r="H48">
            <v>0.7369324531927383</v>
          </cell>
          <cell r="J48">
            <v>2.32</v>
          </cell>
          <cell r="N48">
            <v>4.46</v>
          </cell>
        </row>
      </sheetData>
      <sheetData sheetId="7">
        <row r="23">
          <cell r="W23">
            <v>52050206.1</v>
          </cell>
        </row>
        <row r="24">
          <cell r="W24">
            <v>990658.2112999996</v>
          </cell>
        </row>
        <row r="25">
          <cell r="W25">
            <v>462363.3271278627</v>
          </cell>
        </row>
        <row r="26">
          <cell r="W26">
            <v>-3448223.47652849</v>
          </cell>
        </row>
        <row r="28">
          <cell r="W28">
            <v>278783430.1098994</v>
          </cell>
        </row>
      </sheetData>
      <sheetData sheetId="19">
        <row r="13">
          <cell r="E13">
            <v>194590426</v>
          </cell>
        </row>
        <row r="27">
          <cell r="E27">
            <v>228728426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D61">
      <selection activeCell="K58" sqref="K58"/>
    </sheetView>
  </sheetViews>
  <sheetFormatPr defaultColWidth="8.88671875" defaultRowHeight="15.75"/>
  <cols>
    <col min="1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2.5546875" style="0" customWidth="1"/>
    <col min="12" max="12" width="2.99609375" style="0" customWidth="1"/>
    <col min="13" max="13" width="10.4453125" style="0" customWidth="1"/>
  </cols>
  <sheetData>
    <row r="1" spans="1:12" ht="18.75">
      <c r="A1" s="83"/>
      <c r="B1" s="551" t="s">
        <v>55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15.75">
      <c r="A2" s="83"/>
      <c r="B2" s="552" t="s">
        <v>1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2" ht="15.75">
      <c r="A3" s="83"/>
      <c r="B3" s="83"/>
      <c r="C3" s="83"/>
      <c r="D3" s="85"/>
      <c r="E3" s="85"/>
      <c r="F3" s="85"/>
      <c r="G3" s="86"/>
      <c r="H3" s="85"/>
      <c r="I3" s="3"/>
      <c r="J3" s="87"/>
      <c r="K3" s="85"/>
      <c r="L3" s="83"/>
    </row>
    <row r="4" spans="1:12" ht="16.5" thickBot="1">
      <c r="A4" s="83"/>
      <c r="B4" s="83"/>
      <c r="C4" s="83"/>
      <c r="D4" s="85"/>
      <c r="E4" s="85"/>
      <c r="F4" s="85"/>
      <c r="G4" s="86"/>
      <c r="H4" s="85"/>
      <c r="I4" s="3"/>
      <c r="J4" s="87"/>
      <c r="K4" s="85"/>
      <c r="L4" s="83"/>
    </row>
    <row r="5" spans="1:12" ht="16.5" thickTop="1">
      <c r="A5" s="83"/>
      <c r="B5" s="88"/>
      <c r="C5" s="88"/>
      <c r="D5" s="88"/>
      <c r="E5" s="88"/>
      <c r="F5" s="88"/>
      <c r="G5" s="89"/>
      <c r="H5" s="88"/>
      <c r="I5" s="90"/>
      <c r="J5" s="91"/>
      <c r="K5" s="88"/>
      <c r="L5" s="88"/>
    </row>
    <row r="6" spans="1:12" ht="18.75">
      <c r="A6" s="83"/>
      <c r="B6" s="154"/>
      <c r="C6" s="154"/>
      <c r="D6" s="154"/>
      <c r="E6" s="154"/>
      <c r="F6" s="154"/>
      <c r="G6" s="154" t="s">
        <v>56</v>
      </c>
      <c r="H6" s="154"/>
      <c r="I6" s="154"/>
      <c r="J6" s="154"/>
      <c r="K6" s="154"/>
      <c r="L6" s="154"/>
    </row>
    <row r="7" spans="1:12" ht="19.5" thickBot="1">
      <c r="A7" s="83"/>
      <c r="B7" s="92"/>
      <c r="C7" s="92"/>
      <c r="D7" s="92"/>
      <c r="E7" s="93"/>
      <c r="F7" s="94"/>
      <c r="G7" s="93"/>
      <c r="H7" s="92"/>
      <c r="I7" s="95"/>
      <c r="J7" s="92"/>
      <c r="K7" s="92"/>
      <c r="L7" s="92"/>
    </row>
    <row r="8" spans="1:12" ht="20.25" thickBot="1" thickTop="1">
      <c r="A8" s="83"/>
      <c r="B8" s="83"/>
      <c r="C8" s="83"/>
      <c r="D8" s="83"/>
      <c r="E8" s="96"/>
      <c r="F8" s="97"/>
      <c r="G8" s="96"/>
      <c r="H8" s="83"/>
      <c r="I8" s="98"/>
      <c r="J8" s="83"/>
      <c r="K8" s="83"/>
      <c r="L8" s="83"/>
    </row>
    <row r="9" spans="1:12" ht="18.75">
      <c r="A9" s="83"/>
      <c r="B9" s="155"/>
      <c r="C9" s="156"/>
      <c r="D9" s="156"/>
      <c r="E9" s="156"/>
      <c r="F9" s="156"/>
      <c r="G9" s="157"/>
      <c r="H9" s="156"/>
      <c r="I9" s="158"/>
      <c r="J9" s="156"/>
      <c r="K9" s="156"/>
      <c r="L9" s="159"/>
    </row>
    <row r="10" spans="1:12" ht="15.75">
      <c r="A10" s="83"/>
      <c r="B10" s="123"/>
      <c r="C10" s="160" t="s">
        <v>57</v>
      </c>
      <c r="D10" s="96"/>
      <c r="E10" s="161"/>
      <c r="F10" s="161"/>
      <c r="G10" s="96"/>
      <c r="H10" s="161"/>
      <c r="I10" s="121" t="s">
        <v>58</v>
      </c>
      <c r="J10" s="162"/>
      <c r="K10" s="163" t="s">
        <v>58</v>
      </c>
      <c r="L10" s="164"/>
    </row>
    <row r="11" spans="1:12" ht="15.75">
      <c r="A11" s="83"/>
      <c r="B11" s="123"/>
      <c r="C11" s="83"/>
      <c r="D11" s="165"/>
      <c r="E11" s="83"/>
      <c r="F11" s="83"/>
      <c r="G11" s="96"/>
      <c r="H11" s="166"/>
      <c r="I11" s="167" t="s">
        <v>59</v>
      </c>
      <c r="J11" s="168"/>
      <c r="K11" s="167" t="s">
        <v>60</v>
      </c>
      <c r="L11" s="169"/>
    </row>
    <row r="12" spans="1:12" ht="15.75">
      <c r="A12" s="83"/>
      <c r="B12" s="123"/>
      <c r="C12" s="83"/>
      <c r="D12" s="170"/>
      <c r="E12" s="83"/>
      <c r="F12" s="83"/>
      <c r="G12" s="96"/>
      <c r="H12" s="171"/>
      <c r="I12" s="121"/>
      <c r="J12" s="168"/>
      <c r="K12" s="163" t="s">
        <v>61</v>
      </c>
      <c r="L12" s="122"/>
    </row>
    <row r="13" spans="1:12" ht="15.75">
      <c r="A13" s="83"/>
      <c r="B13" s="123"/>
      <c r="C13" s="83"/>
      <c r="D13" s="83"/>
      <c r="E13" s="83"/>
      <c r="F13" s="83"/>
      <c r="G13" s="96"/>
      <c r="H13" s="168"/>
      <c r="I13" s="167"/>
      <c r="J13" s="168"/>
      <c r="K13" s="167"/>
      <c r="L13" s="122"/>
    </row>
    <row r="14" spans="1:12" ht="15.75">
      <c r="A14" s="83"/>
      <c r="B14" s="123"/>
      <c r="C14" s="83"/>
      <c r="D14" s="83"/>
      <c r="E14" s="83"/>
      <c r="F14" s="83"/>
      <c r="G14" s="96"/>
      <c r="H14" s="168"/>
      <c r="I14" s="121" t="s">
        <v>6</v>
      </c>
      <c r="J14" s="168"/>
      <c r="K14" s="163" t="s">
        <v>6</v>
      </c>
      <c r="L14" s="122"/>
    </row>
    <row r="15" spans="1:12" ht="15.75">
      <c r="A15" s="83"/>
      <c r="B15" s="123"/>
      <c r="C15" s="83"/>
      <c r="D15" s="83"/>
      <c r="E15" s="83"/>
      <c r="F15" s="83"/>
      <c r="G15" s="83"/>
      <c r="H15" s="83"/>
      <c r="I15" s="172"/>
      <c r="J15" s="173"/>
      <c r="K15" s="173"/>
      <c r="L15" s="174"/>
    </row>
    <row r="16" spans="1:12" ht="16.5">
      <c r="A16" s="83"/>
      <c r="B16" s="123"/>
      <c r="C16" s="175"/>
      <c r="D16" s="83" t="s">
        <v>62</v>
      </c>
      <c r="E16" s="83"/>
      <c r="F16" s="83"/>
      <c r="G16" s="83"/>
      <c r="H16" s="83"/>
      <c r="I16" s="176">
        <v>27894</v>
      </c>
      <c r="J16" s="177"/>
      <c r="K16" s="177">
        <v>29226</v>
      </c>
      <c r="L16" s="174"/>
    </row>
    <row r="17" spans="1:12" ht="16.5">
      <c r="A17" s="83"/>
      <c r="B17" s="123"/>
      <c r="C17" s="175"/>
      <c r="D17" s="83"/>
      <c r="E17" s="83"/>
      <c r="F17" s="83"/>
      <c r="G17" s="83"/>
      <c r="H17" s="83"/>
      <c r="I17" s="176"/>
      <c r="J17" s="177"/>
      <c r="K17" s="177"/>
      <c r="L17" s="174"/>
    </row>
    <row r="18" spans="1:12" ht="16.5">
      <c r="A18" s="83"/>
      <c r="B18" s="123"/>
      <c r="C18" s="175"/>
      <c r="D18" s="83" t="s">
        <v>63</v>
      </c>
      <c r="E18" s="83"/>
      <c r="F18" s="83"/>
      <c r="G18" s="83"/>
      <c r="H18" s="83"/>
      <c r="I18" s="176">
        <v>154042</v>
      </c>
      <c r="J18" s="177"/>
      <c r="K18" s="177">
        <v>154068</v>
      </c>
      <c r="L18" s="174"/>
    </row>
    <row r="19" spans="1:12" ht="16.5">
      <c r="A19" s="83"/>
      <c r="B19" s="123"/>
      <c r="C19" s="175"/>
      <c r="D19" s="83"/>
      <c r="E19" s="83"/>
      <c r="F19" s="83"/>
      <c r="G19" s="83"/>
      <c r="H19" s="83"/>
      <c r="I19" s="176"/>
      <c r="J19" s="177"/>
      <c r="K19" s="177"/>
      <c r="L19" s="174"/>
    </row>
    <row r="20" spans="1:13" ht="16.5">
      <c r="A20" s="136"/>
      <c r="B20" s="178"/>
      <c r="C20" s="179"/>
      <c r="D20" s="136" t="s">
        <v>64</v>
      </c>
      <c r="E20" s="136"/>
      <c r="F20" s="136"/>
      <c r="G20" s="177"/>
      <c r="H20" s="177"/>
      <c r="I20" s="176">
        <v>64640</v>
      </c>
      <c r="J20" s="180"/>
      <c r="K20" s="177">
        <v>62300</v>
      </c>
      <c r="L20" s="181"/>
      <c r="M20" s="182"/>
    </row>
    <row r="21" spans="1:13" ht="16.5">
      <c r="A21" s="136"/>
      <c r="B21" s="178"/>
      <c r="C21" s="179"/>
      <c r="D21" s="136"/>
      <c r="E21" s="136"/>
      <c r="F21" s="136"/>
      <c r="G21" s="177"/>
      <c r="H21" s="177"/>
      <c r="I21" s="176"/>
      <c r="J21" s="180"/>
      <c r="K21" s="177"/>
      <c r="L21" s="181"/>
      <c r="M21" s="182"/>
    </row>
    <row r="22" spans="1:12" ht="16.5">
      <c r="A22" s="136"/>
      <c r="B22" s="178"/>
      <c r="C22" s="179"/>
      <c r="D22" s="183" t="s">
        <v>65</v>
      </c>
      <c r="E22" s="136"/>
      <c r="F22" s="136"/>
      <c r="G22" s="177"/>
      <c r="H22" s="177"/>
      <c r="I22" s="176">
        <v>1144</v>
      </c>
      <c r="J22" s="177"/>
      <c r="K22" s="177">
        <v>1146</v>
      </c>
      <c r="L22" s="181"/>
    </row>
    <row r="23" spans="1:12" ht="16.5">
      <c r="A23" s="136"/>
      <c r="B23" s="178"/>
      <c r="C23" s="179"/>
      <c r="D23" s="183"/>
      <c r="E23" s="136"/>
      <c r="F23" s="136"/>
      <c r="G23" s="177"/>
      <c r="H23" s="177"/>
      <c r="I23" s="176"/>
      <c r="J23" s="177"/>
      <c r="K23" s="177"/>
      <c r="L23" s="181"/>
    </row>
    <row r="24" spans="1:12" ht="16.5">
      <c r="A24" s="136"/>
      <c r="B24" s="178"/>
      <c r="C24" s="179"/>
      <c r="D24" s="136" t="s">
        <v>66</v>
      </c>
      <c r="E24" s="136"/>
      <c r="F24" s="136"/>
      <c r="G24" s="184"/>
      <c r="H24" s="177"/>
      <c r="I24" s="176">
        <v>776</v>
      </c>
      <c r="J24" s="177"/>
      <c r="K24" s="185">
        <v>342</v>
      </c>
      <c r="L24" s="181"/>
    </row>
    <row r="25" spans="1:12" ht="16.5">
      <c r="A25" s="136"/>
      <c r="B25" s="178"/>
      <c r="C25" s="179"/>
      <c r="D25" s="136"/>
      <c r="E25" s="136"/>
      <c r="F25" s="136"/>
      <c r="G25" s="184"/>
      <c r="H25" s="177"/>
      <c r="I25" s="176"/>
      <c r="J25" s="177"/>
      <c r="K25" s="185"/>
      <c r="L25" s="181"/>
    </row>
    <row r="26" spans="1:12" ht="16.5">
      <c r="A26" s="136"/>
      <c r="B26" s="178"/>
      <c r="C26" s="179"/>
      <c r="D26" s="186" t="s">
        <v>67</v>
      </c>
      <c r="E26" s="136"/>
      <c r="F26" s="136"/>
      <c r="G26" s="177"/>
      <c r="H26" s="177"/>
      <c r="I26" s="187"/>
      <c r="J26" s="177"/>
      <c r="K26" s="177"/>
      <c r="L26" s="181"/>
    </row>
    <row r="27" spans="1:12" ht="16.5">
      <c r="A27" s="136"/>
      <c r="B27" s="178"/>
      <c r="C27" s="179"/>
      <c r="D27" s="136" t="s">
        <v>68</v>
      </c>
      <c r="E27" s="136"/>
      <c r="F27" s="136"/>
      <c r="G27" s="177"/>
      <c r="H27" s="177"/>
      <c r="I27" s="188">
        <v>11690</v>
      </c>
      <c r="J27" s="177"/>
      <c r="K27" s="189">
        <v>9379</v>
      </c>
      <c r="L27" s="181"/>
    </row>
    <row r="28" spans="1:12" ht="16.5">
      <c r="A28" s="136"/>
      <c r="B28" s="178"/>
      <c r="C28" s="179"/>
      <c r="D28" s="136" t="s">
        <v>69</v>
      </c>
      <c r="E28" s="136"/>
      <c r="F28" s="136"/>
      <c r="G28" s="177"/>
      <c r="H28" s="177"/>
      <c r="I28" s="190">
        <v>20088</v>
      </c>
      <c r="J28" s="177"/>
      <c r="K28" s="191">
        <v>23208</v>
      </c>
      <c r="L28" s="181"/>
    </row>
    <row r="29" spans="1:12" ht="16.5">
      <c r="A29" s="136"/>
      <c r="B29" s="178"/>
      <c r="C29" s="179"/>
      <c r="D29" s="136" t="s">
        <v>70</v>
      </c>
      <c r="E29" s="136"/>
      <c r="F29" s="136"/>
      <c r="G29" s="177"/>
      <c r="H29" s="177"/>
      <c r="I29" s="190">
        <v>201</v>
      </c>
      <c r="J29" s="177"/>
      <c r="K29" s="191">
        <v>182</v>
      </c>
      <c r="L29" s="181"/>
    </row>
    <row r="30" spans="1:12" ht="16.5">
      <c r="A30" s="136"/>
      <c r="B30" s="178"/>
      <c r="C30" s="179"/>
      <c r="D30" s="136" t="s">
        <v>71</v>
      </c>
      <c r="E30" s="136"/>
      <c r="F30" s="136"/>
      <c r="G30" s="177"/>
      <c r="H30" s="177"/>
      <c r="I30" s="190">
        <v>24416</v>
      </c>
      <c r="J30" s="177"/>
      <c r="K30" s="191">
        <v>21726</v>
      </c>
      <c r="L30" s="181"/>
    </row>
    <row r="31" spans="1:12" ht="16.5">
      <c r="A31" s="136"/>
      <c r="B31" s="178"/>
      <c r="C31" s="179"/>
      <c r="D31" s="136" t="s">
        <v>72</v>
      </c>
      <c r="E31" s="136"/>
      <c r="F31" s="136"/>
      <c r="G31" s="177"/>
      <c r="H31" s="177"/>
      <c r="I31" s="192">
        <v>10861</v>
      </c>
      <c r="J31" s="177"/>
      <c r="K31" s="193">
        <v>15638</v>
      </c>
      <c r="L31" s="181"/>
    </row>
    <row r="32" spans="1:13" ht="16.5">
      <c r="A32" s="136"/>
      <c r="B32" s="178"/>
      <c r="C32" s="179"/>
      <c r="D32" s="136"/>
      <c r="E32" s="136"/>
      <c r="F32" s="136"/>
      <c r="G32" s="177"/>
      <c r="H32" s="177"/>
      <c r="I32" s="176">
        <f>SUM(I27:I31)</f>
        <v>67256</v>
      </c>
      <c r="J32" s="177"/>
      <c r="K32" s="177">
        <f>SUM(K27:K31)</f>
        <v>70133</v>
      </c>
      <c r="L32" s="194"/>
      <c r="M32" s="195"/>
    </row>
    <row r="33" spans="1:12" ht="16.5">
      <c r="A33" s="136"/>
      <c r="B33" s="178"/>
      <c r="C33" s="179"/>
      <c r="D33" s="186" t="s">
        <v>73</v>
      </c>
      <c r="E33" s="136"/>
      <c r="F33" s="136"/>
      <c r="G33" s="177"/>
      <c r="H33" s="177"/>
      <c r="I33" s="196"/>
      <c r="J33" s="177"/>
      <c r="K33" s="177"/>
      <c r="L33" s="181"/>
    </row>
    <row r="34" spans="1:12" ht="16.5">
      <c r="A34" s="136"/>
      <c r="B34" s="178"/>
      <c r="C34" s="179"/>
      <c r="D34" s="136" t="s">
        <v>74</v>
      </c>
      <c r="E34" s="136"/>
      <c r="F34" s="136"/>
      <c r="G34" s="177"/>
      <c r="H34" s="177"/>
      <c r="I34" s="197">
        <v>7211</v>
      </c>
      <c r="J34" s="185"/>
      <c r="K34" s="197">
        <v>9954</v>
      </c>
      <c r="L34" s="181"/>
    </row>
    <row r="35" spans="1:12" ht="16.5">
      <c r="A35" s="136"/>
      <c r="B35" s="178"/>
      <c r="C35" s="179"/>
      <c r="D35" s="136" t="s">
        <v>75</v>
      </c>
      <c r="E35" s="136"/>
      <c r="F35" s="136"/>
      <c r="G35" s="177"/>
      <c r="H35" s="177"/>
      <c r="I35" s="198">
        <v>4762</v>
      </c>
      <c r="J35" s="185"/>
      <c r="K35" s="198">
        <v>3705</v>
      </c>
      <c r="L35" s="181"/>
    </row>
    <row r="36" spans="1:12" ht="16.5" customHeight="1" hidden="1">
      <c r="A36" s="136"/>
      <c r="B36" s="178"/>
      <c r="C36" s="179"/>
      <c r="D36" s="136"/>
      <c r="E36" s="136"/>
      <c r="F36" s="136"/>
      <c r="G36" s="177"/>
      <c r="H36" s="177"/>
      <c r="I36" s="198"/>
      <c r="J36" s="185"/>
      <c r="K36" s="198"/>
      <c r="L36" s="181"/>
    </row>
    <row r="37" spans="1:12" ht="16.5">
      <c r="A37" s="136"/>
      <c r="B37" s="178"/>
      <c r="C37" s="179"/>
      <c r="D37" s="136" t="s">
        <v>76</v>
      </c>
      <c r="E37" s="136"/>
      <c r="F37" s="136"/>
      <c r="G37" s="177"/>
      <c r="H37" s="177"/>
      <c r="I37" s="199">
        <v>4099</v>
      </c>
      <c r="J37" s="185"/>
      <c r="K37" s="198">
        <v>2748</v>
      </c>
      <c r="L37" s="181"/>
    </row>
    <row r="38" spans="1:12" ht="16.5">
      <c r="A38" s="136"/>
      <c r="B38" s="178"/>
      <c r="C38" s="179"/>
      <c r="D38" s="136" t="s">
        <v>77</v>
      </c>
      <c r="E38" s="136"/>
      <c r="F38" s="136"/>
      <c r="G38" s="177"/>
      <c r="H38" s="177"/>
      <c r="I38" s="198">
        <v>9650</v>
      </c>
      <c r="J38" s="185"/>
      <c r="K38" s="198">
        <v>11658</v>
      </c>
      <c r="L38" s="181"/>
    </row>
    <row r="39" spans="1:12" ht="16.5">
      <c r="A39" s="136"/>
      <c r="B39" s="178"/>
      <c r="C39" s="179"/>
      <c r="D39" s="136" t="s">
        <v>78</v>
      </c>
      <c r="E39" s="136"/>
      <c r="F39" s="136"/>
      <c r="G39" s="177"/>
      <c r="H39" s="177"/>
      <c r="I39" s="200">
        <v>1502</v>
      </c>
      <c r="J39" s="185"/>
      <c r="K39" s="200">
        <v>1735</v>
      </c>
      <c r="L39" s="181"/>
    </row>
    <row r="40" spans="1:13" ht="16.5">
      <c r="A40" s="136"/>
      <c r="B40" s="178"/>
      <c r="C40" s="179"/>
      <c r="D40" s="183"/>
      <c r="E40" s="136"/>
      <c r="F40" s="136"/>
      <c r="G40" s="177"/>
      <c r="H40" s="177"/>
      <c r="I40" s="201">
        <f>SUM(I34:I39)</f>
        <v>27224</v>
      </c>
      <c r="J40" s="185"/>
      <c r="K40" s="201">
        <f>SUM(K34:K39)</f>
        <v>29800</v>
      </c>
      <c r="L40" s="202"/>
      <c r="M40" s="203"/>
    </row>
    <row r="41" spans="1:13" ht="16.5">
      <c r="A41" s="136"/>
      <c r="B41" s="178"/>
      <c r="C41" s="179"/>
      <c r="D41" s="183"/>
      <c r="E41" s="136"/>
      <c r="F41" s="136"/>
      <c r="G41" s="177"/>
      <c r="H41" s="177"/>
      <c r="I41" s="176"/>
      <c r="J41" s="177"/>
      <c r="K41" s="177"/>
      <c r="L41" s="181"/>
      <c r="M41" s="204"/>
    </row>
    <row r="42" spans="1:12" ht="16.5">
      <c r="A42" s="136"/>
      <c r="B42" s="178"/>
      <c r="C42" s="179"/>
      <c r="D42" s="136" t="s">
        <v>79</v>
      </c>
      <c r="E42" s="136"/>
      <c r="F42" s="136"/>
      <c r="G42" s="177"/>
      <c r="H42" s="177"/>
      <c r="I42" s="176">
        <f>+I32-I40</f>
        <v>40032</v>
      </c>
      <c r="J42" s="177"/>
      <c r="K42" s="177">
        <f>+K32-K40</f>
        <v>40333</v>
      </c>
      <c r="L42" s="181"/>
    </row>
    <row r="43" spans="1:12" ht="16.5">
      <c r="A43" s="136"/>
      <c r="B43" s="178"/>
      <c r="C43" s="205"/>
      <c r="D43" s="136"/>
      <c r="E43" s="136"/>
      <c r="F43" s="136"/>
      <c r="G43" s="177"/>
      <c r="H43" s="177"/>
      <c r="I43" s="176"/>
      <c r="J43" s="177"/>
      <c r="K43" s="177"/>
      <c r="L43" s="181"/>
    </row>
    <row r="44" spans="1:12" ht="19.5" thickBot="1">
      <c r="A44" s="136"/>
      <c r="B44" s="178"/>
      <c r="C44" s="205"/>
      <c r="D44" s="206"/>
      <c r="E44" s="136"/>
      <c r="F44" s="136"/>
      <c r="G44" s="177"/>
      <c r="H44" s="177"/>
      <c r="I44" s="207">
        <f>I16+I18+I20+I22+I24+I42</f>
        <v>288528</v>
      </c>
      <c r="J44" s="177"/>
      <c r="K44" s="207">
        <f>K16+K18+K20+K22+K24+K42-0.27</f>
        <v>287414.73</v>
      </c>
      <c r="L44" s="181"/>
    </row>
    <row r="45" spans="1:12" ht="17.25" thickTop="1">
      <c r="A45" s="136"/>
      <c r="B45" s="178"/>
      <c r="C45" s="205"/>
      <c r="D45" s="136"/>
      <c r="E45" s="136"/>
      <c r="F45" s="136"/>
      <c r="G45" s="177"/>
      <c r="H45" s="177"/>
      <c r="I45" s="176"/>
      <c r="J45" s="177"/>
      <c r="K45" s="177"/>
      <c r="L45" s="181"/>
    </row>
    <row r="46" spans="1:12" ht="16.5">
      <c r="A46" s="136"/>
      <c r="B46" s="178"/>
      <c r="C46" s="205"/>
      <c r="D46" s="136" t="s">
        <v>80</v>
      </c>
      <c r="E46" s="136"/>
      <c r="F46" s="136"/>
      <c r="G46" s="177"/>
      <c r="H46" s="177"/>
      <c r="I46" s="176">
        <v>194590</v>
      </c>
      <c r="J46" s="177"/>
      <c r="K46" s="177">
        <v>194590</v>
      </c>
      <c r="L46" s="181"/>
    </row>
    <row r="47" spans="1:12" ht="16.5">
      <c r="A47" s="136"/>
      <c r="B47" s="178"/>
      <c r="C47" s="205"/>
      <c r="D47" s="136" t="s">
        <v>81</v>
      </c>
      <c r="E47" s="136"/>
      <c r="F47" s="136"/>
      <c r="G47" s="177"/>
      <c r="H47" s="177"/>
      <c r="I47" s="176">
        <v>34138</v>
      </c>
      <c r="J47" s="177"/>
      <c r="K47" s="177">
        <v>34138</v>
      </c>
      <c r="L47" s="181"/>
    </row>
    <row r="48" spans="1:12" ht="16.5">
      <c r="A48" s="136"/>
      <c r="B48" s="178"/>
      <c r="C48" s="205"/>
      <c r="D48" s="136" t="s">
        <v>82</v>
      </c>
      <c r="E48" s="136"/>
      <c r="F48" s="136"/>
      <c r="G48" s="177"/>
      <c r="H48" s="177"/>
      <c r="I48" s="208">
        <f>('[1]BS'!W23+'[1]BS'!W24+'[1]BS'!W25+'[1]BS'!W26)/1000-0.5</f>
        <v>50054.50416189938</v>
      </c>
      <c r="J48" s="177"/>
      <c r="K48" s="209">
        <v>48874</v>
      </c>
      <c r="L48" s="181"/>
    </row>
    <row r="49" spans="1:12" ht="16.5">
      <c r="A49" s="136"/>
      <c r="B49" s="178"/>
      <c r="C49" s="205"/>
      <c r="D49" s="136" t="s">
        <v>83</v>
      </c>
      <c r="E49" s="136"/>
      <c r="F49" s="136"/>
      <c r="G49" s="177"/>
      <c r="H49" s="177"/>
      <c r="I49" s="176">
        <f>SUM(I46:I48)</f>
        <v>278782.5041618994</v>
      </c>
      <c r="J49" s="177"/>
      <c r="K49" s="177">
        <f>SUM(K46:K48)</f>
        <v>277602</v>
      </c>
      <c r="L49" s="181"/>
    </row>
    <row r="50" spans="1:12" ht="16.5">
      <c r="A50" s="136"/>
      <c r="B50" s="178"/>
      <c r="C50" s="179"/>
      <c r="D50" s="183" t="s">
        <v>84</v>
      </c>
      <c r="E50" s="136"/>
      <c r="F50" s="136"/>
      <c r="G50" s="177"/>
      <c r="H50" s="177"/>
      <c r="I50" s="176">
        <v>6132</v>
      </c>
      <c r="J50" s="177"/>
      <c r="K50" s="177">
        <v>5930</v>
      </c>
      <c r="L50" s="181"/>
    </row>
    <row r="51" spans="1:12" ht="16.5">
      <c r="A51" s="136"/>
      <c r="B51" s="178"/>
      <c r="C51" s="179"/>
      <c r="D51" s="186" t="s">
        <v>85</v>
      </c>
      <c r="E51" s="136"/>
      <c r="F51" s="136"/>
      <c r="G51" s="177"/>
      <c r="H51" s="177"/>
      <c r="I51" s="176"/>
      <c r="J51" s="177"/>
      <c r="K51" s="177"/>
      <c r="L51" s="181"/>
    </row>
    <row r="52" spans="1:12" ht="16.5">
      <c r="A52" s="136"/>
      <c r="B52" s="178"/>
      <c r="C52" s="179"/>
      <c r="D52" s="136" t="s">
        <v>86</v>
      </c>
      <c r="E52" s="136"/>
      <c r="F52" s="136"/>
      <c r="G52" s="177"/>
      <c r="H52" s="177"/>
      <c r="I52" s="176">
        <v>1889</v>
      </c>
      <c r="J52" s="177"/>
      <c r="K52" s="177">
        <v>2130</v>
      </c>
      <c r="L52" s="181"/>
    </row>
    <row r="53" spans="1:12" ht="16.5">
      <c r="A53" s="136"/>
      <c r="B53" s="178"/>
      <c r="C53" s="179"/>
      <c r="D53" s="136" t="s">
        <v>87</v>
      </c>
      <c r="E53" s="136"/>
      <c r="F53" s="136"/>
      <c r="G53" s="177"/>
      <c r="H53" s="177"/>
      <c r="I53" s="176">
        <v>1724</v>
      </c>
      <c r="J53" s="177"/>
      <c r="K53" s="177">
        <v>1753</v>
      </c>
      <c r="L53" s="181"/>
    </row>
    <row r="54" spans="1:12" ht="16.5">
      <c r="A54" s="136"/>
      <c r="B54" s="178"/>
      <c r="C54" s="179"/>
      <c r="D54" s="183"/>
      <c r="E54" s="136"/>
      <c r="F54" s="136"/>
      <c r="G54" s="177"/>
      <c r="H54" s="177"/>
      <c r="I54" s="177"/>
      <c r="J54" s="177"/>
      <c r="K54" s="210"/>
      <c r="L54" s="181"/>
    </row>
    <row r="55" spans="1:12" ht="17.25" thickBot="1">
      <c r="A55" s="136"/>
      <c r="B55" s="178"/>
      <c r="C55" s="179"/>
      <c r="D55" s="176"/>
      <c r="E55" s="136"/>
      <c r="F55" s="136"/>
      <c r="G55" s="177"/>
      <c r="H55" s="177"/>
      <c r="I55" s="207">
        <f>+I49+I50+I52+I53</f>
        <v>288527.5041618994</v>
      </c>
      <c r="J55" s="177"/>
      <c r="K55" s="211">
        <f>+K49+K50+K52+K53</f>
        <v>287415</v>
      </c>
      <c r="L55" s="181"/>
    </row>
    <row r="56" spans="1:12" ht="17.25" thickTop="1">
      <c r="A56" s="136"/>
      <c r="B56" s="178"/>
      <c r="C56" s="179"/>
      <c r="D56" s="136"/>
      <c r="E56" s="136"/>
      <c r="F56" s="136"/>
      <c r="G56" s="177"/>
      <c r="H56" s="177"/>
      <c r="I56" s="212"/>
      <c r="J56" s="177"/>
      <c r="K56" s="177"/>
      <c r="L56" s="181"/>
    </row>
    <row r="57" spans="1:12" ht="16.5">
      <c r="A57" s="136"/>
      <c r="B57" s="178"/>
      <c r="C57" s="179"/>
      <c r="D57" s="136"/>
      <c r="E57" s="136"/>
      <c r="F57" s="136"/>
      <c r="G57" s="177"/>
      <c r="H57" s="177"/>
      <c r="I57" s="212"/>
      <c r="J57" s="177"/>
      <c r="K57" s="177"/>
      <c r="L57" s="181"/>
    </row>
    <row r="58" spans="1:12" ht="16.5">
      <c r="A58" s="136"/>
      <c r="B58" s="178"/>
      <c r="C58" s="179"/>
      <c r="D58" s="136" t="s">
        <v>88</v>
      </c>
      <c r="E58" s="136"/>
      <c r="F58" s="136"/>
      <c r="G58" s="177"/>
      <c r="H58" s="177"/>
      <c r="I58" s="213">
        <f>(I49-I18)/(I46)</f>
        <v>0.6410427265630269</v>
      </c>
      <c r="J58" s="213"/>
      <c r="K58" s="213">
        <f>(K49-K18)/(K46)</f>
        <v>0.6348424893365537</v>
      </c>
      <c r="L58" s="181"/>
    </row>
    <row r="59" spans="1:12" ht="17.25" thickBot="1">
      <c r="A59" s="136"/>
      <c r="B59" s="214"/>
      <c r="C59" s="215"/>
      <c r="D59" s="216"/>
      <c r="E59" s="216"/>
      <c r="F59" s="216"/>
      <c r="G59" s="217"/>
      <c r="H59" s="217"/>
      <c r="I59" s="218"/>
      <c r="J59" s="219"/>
      <c r="K59" s="219"/>
      <c r="L59" s="220"/>
    </row>
    <row r="60" spans="1:12" ht="16.5">
      <c r="A60" s="136"/>
      <c r="B60" s="136"/>
      <c r="C60" s="179"/>
      <c r="D60" s="136"/>
      <c r="E60" s="136"/>
      <c r="F60" s="136"/>
      <c r="G60" s="177"/>
      <c r="H60" s="177"/>
      <c r="I60" s="212"/>
      <c r="J60" s="221"/>
      <c r="K60" s="221"/>
      <c r="L60" s="177"/>
    </row>
    <row r="61" spans="1:12" ht="16.5">
      <c r="A61" s="136"/>
      <c r="B61" s="136"/>
      <c r="C61" s="179"/>
      <c r="D61" s="136" t="s">
        <v>89</v>
      </c>
      <c r="E61" s="136"/>
      <c r="F61" s="136"/>
      <c r="G61" s="177"/>
      <c r="H61" s="177"/>
      <c r="I61" s="212"/>
      <c r="J61" s="221"/>
      <c r="K61" s="221"/>
      <c r="L61" s="177"/>
    </row>
    <row r="62" spans="1:12" ht="16.5">
      <c r="A62" s="136"/>
      <c r="B62" s="136"/>
      <c r="C62" s="179"/>
      <c r="D62" s="136" t="s">
        <v>90</v>
      </c>
      <c r="E62" s="136"/>
      <c r="F62" s="136"/>
      <c r="G62" s="177"/>
      <c r="H62" s="177"/>
      <c r="I62" s="212"/>
      <c r="J62" s="221"/>
      <c r="K62" s="221"/>
      <c r="L62" s="177"/>
    </row>
    <row r="63" spans="1:12" ht="16.5">
      <c r="A63" s="136"/>
      <c r="B63" s="136"/>
      <c r="C63" s="179"/>
      <c r="D63" s="136"/>
      <c r="E63" s="136"/>
      <c r="F63" s="136"/>
      <c r="G63" s="177"/>
      <c r="H63" s="177"/>
      <c r="I63" s="212"/>
      <c r="J63" s="221"/>
      <c r="K63" s="221"/>
      <c r="L63" s="177"/>
    </row>
    <row r="64" spans="1:12" ht="16.5">
      <c r="A64" s="136"/>
      <c r="B64" s="136"/>
      <c r="C64" s="179"/>
      <c r="D64" s="136"/>
      <c r="E64" s="136"/>
      <c r="F64" s="136"/>
      <c r="G64" s="177"/>
      <c r="H64" s="177"/>
      <c r="I64" s="212"/>
      <c r="J64" s="221"/>
      <c r="K64" s="221"/>
      <c r="L64" s="177"/>
    </row>
    <row r="65" spans="1:12" ht="16.5">
      <c r="A65" s="136"/>
      <c r="B65" s="136"/>
      <c r="C65" s="179"/>
      <c r="D65" s="136"/>
      <c r="E65" s="222"/>
      <c r="F65" s="222"/>
      <c r="G65" s="177"/>
      <c r="H65" s="177"/>
      <c r="I65" s="212"/>
      <c r="J65" s="221"/>
      <c r="K65" s="221"/>
      <c r="L65" s="177"/>
    </row>
    <row r="66" spans="1:12" ht="15.75">
      <c r="A66" s="223"/>
      <c r="B66" s="224"/>
      <c r="C66" s="225"/>
      <c r="D66" s="226" t="s">
        <v>91</v>
      </c>
      <c r="E66" s="86"/>
      <c r="F66" s="86"/>
      <c r="G66" s="227"/>
      <c r="H66" s="227"/>
      <c r="I66" s="228">
        <f>I55-I44</f>
        <v>-0.49583810061449185</v>
      </c>
      <c r="J66" s="229"/>
      <c r="K66" s="229">
        <f>K55-K44</f>
        <v>0.27000000001862645</v>
      </c>
      <c r="L66" s="227"/>
    </row>
    <row r="67" spans="1:12" ht="15.75">
      <c r="A67" s="230"/>
      <c r="B67" s="83"/>
      <c r="C67" s="3"/>
      <c r="D67" s="231"/>
      <c r="E67" s="85"/>
      <c r="F67" s="85"/>
      <c r="G67" s="232"/>
      <c r="H67" s="227"/>
      <c r="I67" s="233"/>
      <c r="J67" s="227"/>
      <c r="K67" s="232"/>
      <c r="L67" s="227"/>
    </row>
    <row r="68" spans="3:12" ht="15.75">
      <c r="C68" s="234"/>
      <c r="D68" s="235"/>
      <c r="E68" s="234"/>
      <c r="F68" s="234"/>
      <c r="G68" s="234"/>
      <c r="H68" s="234"/>
      <c r="I68" s="236"/>
      <c r="J68" s="234"/>
      <c r="K68" s="234"/>
      <c r="L68" s="234"/>
    </row>
    <row r="69" spans="3:12" ht="16.5">
      <c r="C69" s="234"/>
      <c r="D69" s="186"/>
      <c r="E69" s="237"/>
      <c r="F69" s="237"/>
      <c r="G69" s="237"/>
      <c r="H69" s="237"/>
      <c r="I69" s="237"/>
      <c r="J69" s="237"/>
      <c r="K69" s="237"/>
      <c r="L69" s="234"/>
    </row>
    <row r="70" spans="3:12" ht="16.5">
      <c r="C70" s="234"/>
      <c r="D70" s="237"/>
      <c r="E70" s="237"/>
      <c r="F70" s="237"/>
      <c r="G70" s="237"/>
      <c r="H70" s="237"/>
      <c r="I70" s="238"/>
      <c r="J70" s="237"/>
      <c r="K70" s="239"/>
      <c r="L70" s="234"/>
    </row>
    <row r="71" spans="3:12" ht="16.5">
      <c r="C71" s="234"/>
      <c r="D71" s="240"/>
      <c r="E71" s="237"/>
      <c r="F71" s="237"/>
      <c r="G71" s="237"/>
      <c r="H71" s="237"/>
      <c r="I71" s="238"/>
      <c r="J71" s="237"/>
      <c r="K71" s="239"/>
      <c r="L71" s="234"/>
    </row>
    <row r="72" spans="3:12" ht="15.75">
      <c r="C72" s="234"/>
      <c r="D72" s="240"/>
      <c r="E72" s="237"/>
      <c r="F72" s="237"/>
      <c r="G72" s="237"/>
      <c r="H72" s="237"/>
      <c r="I72" s="238"/>
      <c r="J72" s="237"/>
      <c r="K72" s="237"/>
      <c r="L72" s="234"/>
    </row>
    <row r="73" spans="3:12" ht="15.75">
      <c r="C73" s="234"/>
      <c r="D73" s="240"/>
      <c r="E73" s="237"/>
      <c r="F73" s="237"/>
      <c r="G73" s="237"/>
      <c r="H73" s="237"/>
      <c r="I73" s="238"/>
      <c r="J73" s="237"/>
      <c r="K73" s="237"/>
      <c r="L73" s="234"/>
    </row>
    <row r="74" spans="3:12" ht="15.75">
      <c r="C74" s="234"/>
      <c r="D74" s="240"/>
      <c r="E74" s="237"/>
      <c r="F74" s="237"/>
      <c r="G74" s="237"/>
      <c r="H74" s="237"/>
      <c r="I74" s="238"/>
      <c r="J74" s="237"/>
      <c r="K74" s="237"/>
      <c r="L74" s="234"/>
    </row>
    <row r="75" spans="3:12" ht="15.75">
      <c r="C75" s="234"/>
      <c r="D75" s="240"/>
      <c r="E75" s="237"/>
      <c r="F75" s="237"/>
      <c r="G75" s="237"/>
      <c r="H75" s="237"/>
      <c r="I75" s="238"/>
      <c r="J75" s="237"/>
      <c r="K75" s="238"/>
      <c r="L75" s="234"/>
    </row>
    <row r="76" spans="3:12" ht="15.75"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3:12" ht="15.75"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3:12" ht="15.75">
      <c r="C78" s="234"/>
      <c r="D78" s="234"/>
      <c r="E78" s="234"/>
      <c r="F78" s="234"/>
      <c r="G78" s="234"/>
      <c r="H78" s="234"/>
      <c r="L78" s="234"/>
    </row>
    <row r="79" spans="3:12" ht="15.75">
      <c r="C79" s="234"/>
      <c r="D79" s="234"/>
      <c r="E79" s="234"/>
      <c r="F79" s="234"/>
      <c r="G79" s="234"/>
      <c r="H79" s="234"/>
      <c r="L79" s="234"/>
    </row>
    <row r="80" spans="3:12" ht="15.75">
      <c r="C80" s="234"/>
      <c r="D80" s="234"/>
      <c r="E80" s="234"/>
      <c r="F80" s="234"/>
      <c r="G80" s="234"/>
      <c r="H80" s="234"/>
      <c r="L80" s="234"/>
    </row>
    <row r="81" spans="3:12" ht="15.75">
      <c r="C81" s="234"/>
      <c r="D81" s="234"/>
      <c r="E81" s="234"/>
      <c r="F81" s="234"/>
      <c r="G81" s="234"/>
      <c r="H81" s="234"/>
      <c r="L81" s="234"/>
    </row>
    <row r="82" spans="3:12" ht="15.75">
      <c r="C82" s="234"/>
      <c r="D82" s="234"/>
      <c r="E82" s="234"/>
      <c r="F82" s="234"/>
      <c r="G82" s="234"/>
      <c r="H82" s="234"/>
      <c r="L82" s="234"/>
    </row>
  </sheetData>
  <mergeCells count="2">
    <mergeCell ref="B1:L1"/>
    <mergeCell ref="B2:L2"/>
  </mergeCells>
  <printOptions horizontalCentered="1"/>
  <pageMargins left="0.38" right="0.34" top="0.5" bottom="0.54" header="0.25" footer="0.3"/>
  <pageSetup blackAndWhite="1" fitToHeight="1" fitToWidth="1" horizontalDpi="600" verticalDpi="600" orientation="portrait" paperSize="9" scale="72" r:id="rId3"/>
  <headerFooter alignWithMargins="0">
    <oddFooter>&amp;C1</oddFooter>
  </headerFooter>
  <rowBreaks count="1" manualBreakCount="1">
    <brk id="6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zoomScaleNormal="75" workbookViewId="0" topLeftCell="A39">
      <selection activeCell="H35" sqref="H35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5.99609375" style="0" customWidth="1"/>
    <col min="7" max="7" width="3.3359375" style="0" customWidth="1"/>
    <col min="8" max="8" width="14.88671875" style="0" customWidth="1"/>
    <col min="9" max="9" width="3.21484375" style="0" customWidth="1"/>
    <col min="10" max="10" width="14.4453125" style="0" customWidth="1"/>
    <col min="11" max="11" width="4.3359375" style="0" customWidth="1"/>
    <col min="12" max="12" width="15.77734375" style="0" customWidth="1"/>
    <col min="13" max="13" width="3.21484375" style="0" customWidth="1"/>
    <col min="14" max="14" width="12.77734375" style="0" customWidth="1"/>
    <col min="15" max="15" width="2.10546875" style="0" customWidth="1"/>
    <col min="16" max="16" width="4.4453125" style="0" customWidth="1"/>
    <col min="17" max="17" width="13.77734375" style="0" customWidth="1"/>
  </cols>
  <sheetData>
    <row r="1" spans="1:16" ht="18.75">
      <c r="A1" s="86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.75">
      <c r="A2" s="86"/>
      <c r="B2" s="554" t="s">
        <v>55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</row>
    <row r="3" spans="1:16" ht="15.75">
      <c r="A3" s="86"/>
      <c r="B3" s="552" t="s">
        <v>1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4" spans="2:16" ht="16.5" thickBot="1">
      <c r="B4" s="83"/>
      <c r="C4" s="83"/>
      <c r="D4" s="83"/>
      <c r="E4" s="83"/>
      <c r="F4" s="83"/>
      <c r="G4" s="83"/>
      <c r="H4" s="224"/>
      <c r="I4" s="83"/>
      <c r="J4" s="175"/>
      <c r="K4" s="241"/>
      <c r="L4" s="83"/>
      <c r="M4" s="83"/>
      <c r="N4" s="83"/>
      <c r="O4" s="83"/>
      <c r="P4" s="224"/>
    </row>
    <row r="5" spans="2:16" ht="16.5" thickTop="1">
      <c r="B5" s="88"/>
      <c r="C5" s="88"/>
      <c r="D5" s="88"/>
      <c r="E5" s="88"/>
      <c r="F5" s="88"/>
      <c r="G5" s="88"/>
      <c r="H5" s="89"/>
      <c r="I5" s="88"/>
      <c r="J5" s="242"/>
      <c r="K5" s="91"/>
      <c r="L5" s="88"/>
      <c r="M5" s="88"/>
      <c r="N5" s="88"/>
      <c r="O5" s="88"/>
      <c r="P5" s="89"/>
    </row>
    <row r="6" spans="2:16" ht="18.75" customHeight="1">
      <c r="B6" s="553" t="s">
        <v>92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</row>
    <row r="7" spans="2:16" ht="19.5" thickBot="1">
      <c r="B7" s="92"/>
      <c r="C7" s="92"/>
      <c r="D7" s="92"/>
      <c r="E7" s="94"/>
      <c r="F7" s="93"/>
      <c r="G7" s="92"/>
      <c r="H7" s="94"/>
      <c r="I7" s="92"/>
      <c r="J7" s="92"/>
      <c r="K7" s="92"/>
      <c r="L7" s="92"/>
      <c r="M7" s="92"/>
      <c r="N7" s="92"/>
      <c r="O7" s="92"/>
      <c r="P7" s="243"/>
    </row>
    <row r="8" spans="2:16" ht="17.25" thickBot="1" thickTop="1">
      <c r="B8" s="83"/>
      <c r="C8" s="160" t="s">
        <v>57</v>
      </c>
      <c r="D8" s="224"/>
      <c r="E8" s="96"/>
      <c r="F8" s="161"/>
      <c r="G8" s="161"/>
      <c r="H8" s="96"/>
      <c r="I8" s="161"/>
      <c r="J8" s="161"/>
      <c r="K8" s="161"/>
      <c r="L8" s="161"/>
      <c r="M8" s="161"/>
      <c r="N8" s="161"/>
      <c r="O8" s="161"/>
      <c r="P8" s="244"/>
    </row>
    <row r="9" spans="2:16" ht="15.75">
      <c r="B9" s="155"/>
      <c r="C9" s="245"/>
      <c r="D9" s="246"/>
      <c r="E9" s="247"/>
      <c r="F9" s="248"/>
      <c r="G9" s="248"/>
      <c r="H9" s="249"/>
      <c r="I9" s="248"/>
      <c r="J9" s="248"/>
      <c r="K9" s="250"/>
      <c r="L9" s="251"/>
      <c r="M9" s="251"/>
      <c r="N9" s="251"/>
      <c r="O9" s="251"/>
      <c r="P9" s="252"/>
    </row>
    <row r="10" spans="2:16" ht="15.75">
      <c r="B10" s="123"/>
      <c r="C10" s="83"/>
      <c r="D10" s="83"/>
      <c r="E10" s="83"/>
      <c r="F10" s="83"/>
      <c r="G10" s="83"/>
      <c r="H10" s="253" t="s">
        <v>93</v>
      </c>
      <c r="I10" s="254"/>
      <c r="J10" s="255"/>
      <c r="K10" s="256"/>
      <c r="L10" s="257" t="s">
        <v>94</v>
      </c>
      <c r="M10" s="258"/>
      <c r="N10" s="258"/>
      <c r="O10" s="258"/>
      <c r="P10" s="259"/>
    </row>
    <row r="11" spans="2:16" ht="16.5">
      <c r="B11" s="123"/>
      <c r="C11" s="83"/>
      <c r="D11" s="83"/>
      <c r="E11" s="260"/>
      <c r="F11" s="83"/>
      <c r="G11" s="83"/>
      <c r="H11" s="253"/>
      <c r="I11" s="254"/>
      <c r="J11" s="255"/>
      <c r="K11" s="256"/>
      <c r="L11" s="261"/>
      <c r="M11" s="258"/>
      <c r="N11" s="258"/>
      <c r="O11" s="258"/>
      <c r="P11" s="259"/>
    </row>
    <row r="12" spans="2:16" ht="15.75">
      <c r="B12" s="123"/>
      <c r="C12" s="83"/>
      <c r="D12" s="83"/>
      <c r="E12" s="260"/>
      <c r="F12" s="83"/>
      <c r="G12" s="83"/>
      <c r="H12" s="262" t="s">
        <v>95</v>
      </c>
      <c r="I12" s="263"/>
      <c r="J12" s="264" t="s">
        <v>96</v>
      </c>
      <c r="K12" s="265"/>
      <c r="L12" s="266" t="s">
        <v>95</v>
      </c>
      <c r="M12" s="267"/>
      <c r="N12" s="268" t="s">
        <v>97</v>
      </c>
      <c r="O12" s="269"/>
      <c r="P12" s="270"/>
    </row>
    <row r="13" spans="2:16" ht="16.5">
      <c r="B13" s="123"/>
      <c r="C13" s="83"/>
      <c r="D13" s="83"/>
      <c r="E13" s="271"/>
      <c r="F13" s="83"/>
      <c r="G13" s="83"/>
      <c r="H13" s="272" t="s">
        <v>98</v>
      </c>
      <c r="I13" s="273"/>
      <c r="J13" s="274" t="s">
        <v>99</v>
      </c>
      <c r="K13" s="275"/>
      <c r="L13" s="276" t="s">
        <v>98</v>
      </c>
      <c r="M13" s="277"/>
      <c r="N13" s="278" t="s">
        <v>98</v>
      </c>
      <c r="O13" s="277"/>
      <c r="P13" s="279"/>
    </row>
    <row r="14" spans="2:16" ht="16.5">
      <c r="B14" s="123"/>
      <c r="C14" s="83"/>
      <c r="D14" s="83"/>
      <c r="E14" s="280"/>
      <c r="F14" s="83"/>
      <c r="G14" s="83"/>
      <c r="H14" s="272" t="s">
        <v>100</v>
      </c>
      <c r="I14" s="273"/>
      <c r="J14" s="274" t="s">
        <v>100</v>
      </c>
      <c r="K14" s="275"/>
      <c r="L14" s="276" t="s">
        <v>101</v>
      </c>
      <c r="M14" s="277"/>
      <c r="N14" s="278" t="s">
        <v>101</v>
      </c>
      <c r="O14" s="277"/>
      <c r="P14" s="279"/>
    </row>
    <row r="15" spans="2:16" ht="16.5">
      <c r="B15" s="123"/>
      <c r="C15" s="83"/>
      <c r="D15" s="83"/>
      <c r="E15" s="280"/>
      <c r="F15" s="83"/>
      <c r="G15" s="83"/>
      <c r="H15" s="272"/>
      <c r="I15" s="273"/>
      <c r="J15" s="274"/>
      <c r="K15" s="275"/>
      <c r="L15" s="281"/>
      <c r="M15" s="277"/>
      <c r="N15" s="278"/>
      <c r="O15" s="277"/>
      <c r="P15" s="279"/>
    </row>
    <row r="16" spans="2:16" ht="15.75">
      <c r="B16" s="123"/>
      <c r="C16" s="83"/>
      <c r="D16" s="83"/>
      <c r="E16" s="282"/>
      <c r="F16" s="83"/>
      <c r="G16" s="83"/>
      <c r="H16" s="283" t="s">
        <v>102</v>
      </c>
      <c r="I16" s="284"/>
      <c r="J16" s="285" t="s">
        <v>103</v>
      </c>
      <c r="K16" s="286"/>
      <c r="L16" s="287" t="s">
        <v>102</v>
      </c>
      <c r="M16" s="277"/>
      <c r="N16" s="288" t="s">
        <v>103</v>
      </c>
      <c r="O16" s="277"/>
      <c r="P16" s="259"/>
    </row>
    <row r="17" spans="2:17" ht="15.75">
      <c r="B17" s="123"/>
      <c r="C17" s="83"/>
      <c r="D17" s="83"/>
      <c r="E17" s="282"/>
      <c r="F17" s="83"/>
      <c r="G17" s="83"/>
      <c r="H17" s="272" t="s">
        <v>6</v>
      </c>
      <c r="I17" s="273"/>
      <c r="J17" s="274" t="s">
        <v>6</v>
      </c>
      <c r="K17" s="275"/>
      <c r="L17" s="281" t="s">
        <v>6</v>
      </c>
      <c r="M17" s="277"/>
      <c r="N17" s="278" t="s">
        <v>6</v>
      </c>
      <c r="O17" s="277"/>
      <c r="P17" s="259"/>
      <c r="Q17" s="2"/>
    </row>
    <row r="18" spans="2:17" ht="15.75">
      <c r="B18" s="123"/>
      <c r="C18" s="83"/>
      <c r="D18" s="83"/>
      <c r="E18" s="83"/>
      <c r="F18" s="83"/>
      <c r="G18" s="83"/>
      <c r="H18" s="289"/>
      <c r="I18" s="83"/>
      <c r="J18" s="290"/>
      <c r="K18" s="291"/>
      <c r="L18" s="292"/>
      <c r="M18" s="293"/>
      <c r="N18" s="278"/>
      <c r="O18" s="293"/>
      <c r="P18" s="294"/>
      <c r="Q18" s="2"/>
    </row>
    <row r="19" spans="2:17" s="295" customFormat="1" ht="16.5">
      <c r="B19" s="296"/>
      <c r="C19" s="297"/>
      <c r="D19" s="298"/>
      <c r="E19" s="299" t="s">
        <v>104</v>
      </c>
      <c r="F19" s="298"/>
      <c r="G19" s="298"/>
      <c r="H19" s="509">
        <v>17740</v>
      </c>
      <c r="I19" s="510" t="s">
        <v>57</v>
      </c>
      <c r="J19" s="511">
        <v>19432</v>
      </c>
      <c r="K19" s="512"/>
      <c r="L19" s="513">
        <v>34635</v>
      </c>
      <c r="M19" s="514"/>
      <c r="N19" s="515">
        <v>40987</v>
      </c>
      <c r="O19" s="302"/>
      <c r="P19" s="303"/>
      <c r="Q19" s="304"/>
    </row>
    <row r="20" spans="2:17" ht="16.5">
      <c r="B20" s="123"/>
      <c r="C20" s="136"/>
      <c r="D20" s="136"/>
      <c r="E20" s="136"/>
      <c r="F20" s="136"/>
      <c r="G20" s="136"/>
      <c r="H20" s="516"/>
      <c r="I20" s="517"/>
      <c r="J20" s="518"/>
      <c r="K20" s="519"/>
      <c r="L20" s="520"/>
      <c r="M20" s="521"/>
      <c r="N20" s="522" t="s">
        <v>105</v>
      </c>
      <c r="O20" s="310"/>
      <c r="P20" s="294"/>
      <c r="Q20" s="304"/>
    </row>
    <row r="21" spans="2:17" ht="16.5">
      <c r="B21" s="123"/>
      <c r="C21" s="183"/>
      <c r="D21" s="136"/>
      <c r="E21" s="183" t="s">
        <v>106</v>
      </c>
      <c r="F21" s="136"/>
      <c r="G21" s="136"/>
      <c r="H21" s="516">
        <v>-16250</v>
      </c>
      <c r="I21" s="517"/>
      <c r="J21" s="523">
        <v>-16746</v>
      </c>
      <c r="K21" s="519"/>
      <c r="L21" s="524">
        <v>-32424</v>
      </c>
      <c r="M21" s="521" t="s">
        <v>107</v>
      </c>
      <c r="N21" s="525">
        <v>-33661</v>
      </c>
      <c r="O21" s="310"/>
      <c r="P21" s="294"/>
      <c r="Q21" s="314"/>
    </row>
    <row r="22" spans="2:17" ht="16.5">
      <c r="B22" s="123"/>
      <c r="C22" s="136"/>
      <c r="D22" s="136"/>
      <c r="E22" s="183"/>
      <c r="F22" s="136"/>
      <c r="G22" s="136"/>
      <c r="H22" s="526"/>
      <c r="I22" s="517"/>
      <c r="J22" s="523"/>
      <c r="K22" s="519"/>
      <c r="L22" s="527"/>
      <c r="M22" s="521"/>
      <c r="N22" s="521"/>
      <c r="O22" s="310"/>
      <c r="P22" s="294"/>
      <c r="Q22" s="2"/>
    </row>
    <row r="23" spans="2:17" ht="16.5">
      <c r="B23" s="123"/>
      <c r="C23" s="183"/>
      <c r="D23" s="136"/>
      <c r="E23" s="183" t="s">
        <v>108</v>
      </c>
      <c r="F23" s="136"/>
      <c r="G23" s="136"/>
      <c r="H23" s="516">
        <v>40</v>
      </c>
      <c r="I23" s="517"/>
      <c r="J23" s="523">
        <v>801</v>
      </c>
      <c r="K23" s="519"/>
      <c r="L23" s="528">
        <v>243</v>
      </c>
      <c r="M23" s="521"/>
      <c r="N23" s="525">
        <v>926</v>
      </c>
      <c r="O23" s="310"/>
      <c r="P23" s="294"/>
      <c r="Q23" s="316"/>
    </row>
    <row r="24" spans="2:17" ht="16.5">
      <c r="B24" s="123"/>
      <c r="C24" s="136"/>
      <c r="D24" s="136"/>
      <c r="E24" s="136"/>
      <c r="F24" s="136"/>
      <c r="G24" s="136"/>
      <c r="H24" s="516"/>
      <c r="I24" s="517"/>
      <c r="J24" s="517"/>
      <c r="K24" s="519"/>
      <c r="L24" s="520"/>
      <c r="M24" s="521"/>
      <c r="N24" s="521"/>
      <c r="O24" s="310"/>
      <c r="P24" s="294"/>
      <c r="Q24" s="2"/>
    </row>
    <row r="25" spans="2:17" ht="17.25" thickBot="1">
      <c r="B25" s="214"/>
      <c r="C25" s="216"/>
      <c r="D25" s="216"/>
      <c r="E25" s="216"/>
      <c r="F25" s="216"/>
      <c r="G25" s="216"/>
      <c r="H25" s="529"/>
      <c r="I25" s="530"/>
      <c r="J25" s="530"/>
      <c r="K25" s="531"/>
      <c r="L25" s="532"/>
      <c r="M25" s="533"/>
      <c r="N25" s="533"/>
      <c r="O25" s="317"/>
      <c r="P25" s="318"/>
      <c r="Q25" s="2"/>
    </row>
    <row r="26" spans="2:17" ht="16.5">
      <c r="B26" s="178"/>
      <c r="C26" s="136"/>
      <c r="D26" s="136"/>
      <c r="E26" s="136"/>
      <c r="F26" s="136"/>
      <c r="G26" s="136"/>
      <c r="H26" s="516"/>
      <c r="I26" s="517"/>
      <c r="J26" s="517"/>
      <c r="K26" s="519"/>
      <c r="L26" s="520"/>
      <c r="M26" s="521"/>
      <c r="N26" s="521"/>
      <c r="O26" s="310"/>
      <c r="P26" s="319"/>
      <c r="Q26" s="2"/>
    </row>
    <row r="27" spans="2:17" ht="16.5">
      <c r="B27" s="123"/>
      <c r="C27" s="183"/>
      <c r="D27" s="136"/>
      <c r="E27" s="183" t="s">
        <v>109</v>
      </c>
      <c r="F27" s="136"/>
      <c r="G27" s="136"/>
      <c r="H27" s="516">
        <f>H19+H21+H23</f>
        <v>1530</v>
      </c>
      <c r="I27" s="517"/>
      <c r="J27" s="523">
        <f>J19+J21+J23</f>
        <v>3487</v>
      </c>
      <c r="K27" s="519"/>
      <c r="L27" s="528">
        <f>L19+L21+L23</f>
        <v>2454</v>
      </c>
      <c r="M27" s="521"/>
      <c r="N27" s="525">
        <f>N19+N21+N23</f>
        <v>8252</v>
      </c>
      <c r="O27" s="310"/>
      <c r="P27" s="294"/>
      <c r="Q27" s="2"/>
    </row>
    <row r="28" spans="2:17" ht="16.5" hidden="1">
      <c r="B28" s="123"/>
      <c r="C28" s="136"/>
      <c r="D28" s="136"/>
      <c r="E28" s="136" t="s">
        <v>105</v>
      </c>
      <c r="F28" s="136"/>
      <c r="G28" s="136"/>
      <c r="H28" s="516"/>
      <c r="I28" s="517"/>
      <c r="J28" s="517"/>
      <c r="K28" s="519"/>
      <c r="L28" s="520"/>
      <c r="M28" s="521"/>
      <c r="N28" s="521"/>
      <c r="O28" s="310"/>
      <c r="P28" s="294"/>
      <c r="Q28" s="2"/>
    </row>
    <row r="29" spans="2:17" ht="16.5">
      <c r="B29" s="123"/>
      <c r="C29" s="136"/>
      <c r="D29" s="136"/>
      <c r="E29" s="136"/>
      <c r="F29" s="136"/>
      <c r="G29" s="136"/>
      <c r="H29" s="516"/>
      <c r="I29" s="517"/>
      <c r="J29" s="517"/>
      <c r="K29" s="519"/>
      <c r="L29" s="520"/>
      <c r="M29" s="521"/>
      <c r="N29" s="521"/>
      <c r="O29" s="310"/>
      <c r="P29" s="294"/>
      <c r="Q29" s="2"/>
    </row>
    <row r="30" spans="2:17" ht="16.5">
      <c r="B30" s="123"/>
      <c r="C30" s="183"/>
      <c r="D30" s="136"/>
      <c r="E30" s="136" t="s">
        <v>110</v>
      </c>
      <c r="F30" s="136"/>
      <c r="G30" s="136"/>
      <c r="H30" s="516">
        <v>-288</v>
      </c>
      <c r="I30" s="517"/>
      <c r="J30" s="523">
        <v>-469</v>
      </c>
      <c r="K30" s="519"/>
      <c r="L30" s="528">
        <v>-612</v>
      </c>
      <c r="M30" s="521"/>
      <c r="N30" s="525">
        <v>-948</v>
      </c>
      <c r="O30" s="310"/>
      <c r="P30" s="294"/>
      <c r="Q30" s="320"/>
    </row>
    <row r="31" spans="2:18" ht="16.5">
      <c r="B31" s="123"/>
      <c r="C31" s="183"/>
      <c r="D31" s="136"/>
      <c r="E31" s="136"/>
      <c r="F31" s="136"/>
      <c r="G31" s="136"/>
      <c r="H31" s="516"/>
      <c r="I31" s="517"/>
      <c r="J31" s="523"/>
      <c r="K31" s="519"/>
      <c r="L31" s="520"/>
      <c r="M31" s="521"/>
      <c r="N31" s="525"/>
      <c r="O31" s="310"/>
      <c r="P31" s="294"/>
      <c r="Q31" s="2"/>
      <c r="R31" s="96"/>
    </row>
    <row r="32" spans="2:18" ht="16.5">
      <c r="B32" s="321"/>
      <c r="C32" s="322"/>
      <c r="D32" s="46"/>
      <c r="E32" s="323" t="s">
        <v>111</v>
      </c>
      <c r="F32" s="46"/>
      <c r="G32" s="46"/>
      <c r="H32" s="516">
        <v>1284</v>
      </c>
      <c r="I32" s="517"/>
      <c r="J32" s="523">
        <v>2524</v>
      </c>
      <c r="K32" s="534"/>
      <c r="L32" s="524">
        <v>3344</v>
      </c>
      <c r="M32" s="521" t="s">
        <v>107</v>
      </c>
      <c r="N32" s="525">
        <v>3429</v>
      </c>
      <c r="O32" s="310"/>
      <c r="P32" s="294"/>
      <c r="Q32" s="324"/>
      <c r="R32" s="325"/>
    </row>
    <row r="33" spans="2:17" ht="17.25" thickBot="1">
      <c r="B33" s="150"/>
      <c r="C33" s="326"/>
      <c r="D33" s="216"/>
      <c r="E33" s="216"/>
      <c r="F33" s="216"/>
      <c r="G33" s="216"/>
      <c r="H33" s="529"/>
      <c r="I33" s="530"/>
      <c r="J33" s="530"/>
      <c r="K33" s="531"/>
      <c r="L33" s="532"/>
      <c r="M33" s="533"/>
      <c r="N33" s="533"/>
      <c r="O33" s="317"/>
      <c r="P33" s="327"/>
      <c r="Q33" s="2"/>
    </row>
    <row r="34" spans="2:17" ht="16.5">
      <c r="B34" s="123"/>
      <c r="C34" s="183"/>
      <c r="D34" s="136"/>
      <c r="E34" s="136"/>
      <c r="F34" s="136"/>
      <c r="G34" s="136"/>
      <c r="H34" s="535"/>
      <c r="I34" s="517"/>
      <c r="J34" s="523"/>
      <c r="K34" s="519"/>
      <c r="L34" s="536"/>
      <c r="M34" s="521"/>
      <c r="N34" s="525"/>
      <c r="O34" s="310"/>
      <c r="P34" s="294"/>
      <c r="Q34" s="2"/>
    </row>
    <row r="35" spans="2:17" ht="16.5">
      <c r="B35" s="123"/>
      <c r="C35" s="136"/>
      <c r="D35" s="136"/>
      <c r="E35" s="136" t="s">
        <v>112</v>
      </c>
      <c r="F35" s="136"/>
      <c r="G35" s="329"/>
      <c r="H35" s="516">
        <f>H27+H30+H32</f>
        <v>2526</v>
      </c>
      <c r="I35" s="517"/>
      <c r="J35" s="523">
        <f>J27+J30+J32</f>
        <v>5542</v>
      </c>
      <c r="K35" s="519"/>
      <c r="L35" s="524">
        <f>L27+L30+L32-0.38</f>
        <v>5185.62</v>
      </c>
      <c r="M35" s="521"/>
      <c r="N35" s="525">
        <f>N27+N30+N32</f>
        <v>10733</v>
      </c>
      <c r="O35" s="310"/>
      <c r="P35" s="294"/>
      <c r="Q35" s="330"/>
    </row>
    <row r="36" spans="2:16" ht="16.5">
      <c r="B36" s="123"/>
      <c r="C36" s="183"/>
      <c r="D36" s="136"/>
      <c r="E36" s="136"/>
      <c r="F36" s="136"/>
      <c r="G36" s="136"/>
      <c r="H36" s="535"/>
      <c r="I36" s="517"/>
      <c r="J36" s="523"/>
      <c r="K36" s="519"/>
      <c r="L36" s="536"/>
      <c r="M36" s="521"/>
      <c r="N36" s="525"/>
      <c r="O36" s="310"/>
      <c r="P36" s="294"/>
    </row>
    <row r="37" spans="2:16" ht="16.5">
      <c r="B37" s="123"/>
      <c r="C37" s="136"/>
      <c r="D37" s="136"/>
      <c r="E37" s="136" t="s">
        <v>113</v>
      </c>
      <c r="F37" s="136"/>
      <c r="G37" s="136"/>
      <c r="H37" s="516">
        <v>-947</v>
      </c>
      <c r="I37" s="517"/>
      <c r="J37" s="523">
        <v>-902</v>
      </c>
      <c r="K37" s="519"/>
      <c r="L37" s="524">
        <v>-2042</v>
      </c>
      <c r="M37" s="521"/>
      <c r="N37" s="525">
        <v>-1741</v>
      </c>
      <c r="O37" s="310"/>
      <c r="P37" s="294"/>
    </row>
    <row r="38" spans="2:16" ht="17.25" thickBot="1">
      <c r="B38" s="150"/>
      <c r="C38" s="326"/>
      <c r="D38" s="216"/>
      <c r="E38" s="216"/>
      <c r="F38" s="216"/>
      <c r="G38" s="216"/>
      <c r="H38" s="529"/>
      <c r="I38" s="530"/>
      <c r="J38" s="530"/>
      <c r="K38" s="531"/>
      <c r="L38" s="532"/>
      <c r="M38" s="533"/>
      <c r="N38" s="533"/>
      <c r="O38" s="317"/>
      <c r="P38" s="327"/>
    </row>
    <row r="39" spans="2:16" ht="16.5">
      <c r="B39" s="123"/>
      <c r="C39" s="136"/>
      <c r="D39" s="136"/>
      <c r="E39" s="331"/>
      <c r="F39" s="136"/>
      <c r="G39" s="136"/>
      <c r="H39" s="516"/>
      <c r="I39" s="537"/>
      <c r="J39" s="523"/>
      <c r="K39" s="519"/>
      <c r="L39" s="524"/>
      <c r="M39" s="521"/>
      <c r="N39" s="525"/>
      <c r="O39" s="310"/>
      <c r="P39" s="294"/>
    </row>
    <row r="40" spans="2:16" ht="16.5">
      <c r="B40" s="123"/>
      <c r="C40" s="183"/>
      <c r="D40" s="136"/>
      <c r="E40" s="136" t="s">
        <v>114</v>
      </c>
      <c r="F40" s="136"/>
      <c r="G40" s="136"/>
      <c r="H40" s="538">
        <f>H35+H37</f>
        <v>1579</v>
      </c>
      <c r="I40" s="517"/>
      <c r="J40" s="539">
        <f>J35+J37</f>
        <v>4640</v>
      </c>
      <c r="K40" s="519"/>
      <c r="L40" s="540">
        <f>L35+L37</f>
        <v>3143.62</v>
      </c>
      <c r="M40" s="521"/>
      <c r="N40" s="541">
        <f>N35+N37</f>
        <v>8992</v>
      </c>
      <c r="O40" s="310"/>
      <c r="P40" s="294"/>
    </row>
    <row r="41" spans="2:16" ht="16.5">
      <c r="B41" s="123"/>
      <c r="C41" s="136"/>
      <c r="D41" s="136"/>
      <c r="E41" s="136"/>
      <c r="F41" s="136"/>
      <c r="G41" s="136"/>
      <c r="H41" s="535"/>
      <c r="I41" s="517"/>
      <c r="J41" s="517"/>
      <c r="K41" s="519"/>
      <c r="L41" s="520"/>
      <c r="M41" s="521"/>
      <c r="N41" s="521"/>
      <c r="O41" s="310"/>
      <c r="P41" s="294"/>
    </row>
    <row r="42" spans="2:16" ht="16.5">
      <c r="B42" s="123"/>
      <c r="C42" s="136"/>
      <c r="D42" s="136"/>
      <c r="E42" s="136" t="s">
        <v>115</v>
      </c>
      <c r="F42" s="136"/>
      <c r="G42" s="136"/>
      <c r="H42" s="516">
        <v>-145</v>
      </c>
      <c r="I42" s="517"/>
      <c r="J42" s="523">
        <v>-124</v>
      </c>
      <c r="K42" s="519"/>
      <c r="L42" s="524">
        <v>-252</v>
      </c>
      <c r="M42" s="521"/>
      <c r="N42" s="525">
        <v>-313</v>
      </c>
      <c r="O42" s="310"/>
      <c r="P42" s="294"/>
    </row>
    <row r="43" spans="2:16" ht="17.25" thickBot="1">
      <c r="B43" s="150"/>
      <c r="C43" s="326"/>
      <c r="D43" s="216"/>
      <c r="E43" s="216"/>
      <c r="F43" s="216"/>
      <c r="G43" s="216"/>
      <c r="H43" s="529"/>
      <c r="I43" s="530"/>
      <c r="J43" s="530"/>
      <c r="K43" s="531"/>
      <c r="L43" s="532"/>
      <c r="M43" s="533"/>
      <c r="N43" s="533"/>
      <c r="O43" s="317"/>
      <c r="P43" s="327"/>
    </row>
    <row r="44" spans="2:16" ht="16.5">
      <c r="B44" s="123"/>
      <c r="C44" s="183"/>
      <c r="D44" s="136"/>
      <c r="E44" s="183"/>
      <c r="F44" s="136"/>
      <c r="G44" s="136"/>
      <c r="H44" s="535"/>
      <c r="I44" s="517"/>
      <c r="J44" s="523"/>
      <c r="K44" s="519"/>
      <c r="L44" s="520"/>
      <c r="M44" s="521"/>
      <c r="N44" s="525"/>
      <c r="O44" s="310"/>
      <c r="P44" s="294"/>
    </row>
    <row r="45" spans="2:16" ht="16.5">
      <c r="B45" s="123"/>
      <c r="C45" s="183"/>
      <c r="D45" s="136"/>
      <c r="E45" s="332" t="s">
        <v>116</v>
      </c>
      <c r="F45" s="239"/>
      <c r="G45" s="239"/>
      <c r="H45" s="516">
        <f>H40+H42</f>
        <v>1434</v>
      </c>
      <c r="I45" s="517"/>
      <c r="J45" s="523">
        <f>J40+J42</f>
        <v>4516</v>
      </c>
      <c r="K45" s="519"/>
      <c r="L45" s="524">
        <f>L40+L42-0.12</f>
        <v>2891.5</v>
      </c>
      <c r="M45" s="521"/>
      <c r="N45" s="525">
        <f>N40+N42</f>
        <v>8679</v>
      </c>
      <c r="O45" s="310"/>
      <c r="P45" s="294"/>
    </row>
    <row r="46" spans="2:16" ht="17.25" thickBot="1">
      <c r="B46" s="333"/>
      <c r="C46" s="334"/>
      <c r="D46" s="335"/>
      <c r="E46" s="334"/>
      <c r="F46" s="335"/>
      <c r="G46" s="335"/>
      <c r="H46" s="542"/>
      <c r="I46" s="543"/>
      <c r="J46" s="544"/>
      <c r="K46" s="545"/>
      <c r="L46" s="546"/>
      <c r="M46" s="547"/>
      <c r="N46" s="548"/>
      <c r="O46" s="336"/>
      <c r="P46" s="337"/>
    </row>
    <row r="47" spans="2:16" ht="17.25" thickTop="1">
      <c r="B47" s="123"/>
      <c r="C47" s="136"/>
      <c r="D47" s="136"/>
      <c r="E47" s="183"/>
      <c r="F47" s="136"/>
      <c r="G47" s="136"/>
      <c r="H47" s="338"/>
      <c r="I47" s="339"/>
      <c r="J47" s="340"/>
      <c r="K47" s="341"/>
      <c r="L47" s="342"/>
      <c r="M47" s="343"/>
      <c r="N47" s="344"/>
      <c r="O47" s="310"/>
      <c r="P47" s="294"/>
    </row>
    <row r="48" spans="2:16" ht="16.5">
      <c r="B48" s="123"/>
      <c r="C48" s="345"/>
      <c r="D48" s="136"/>
      <c r="E48" s="183" t="s">
        <v>117</v>
      </c>
      <c r="F48" s="136"/>
      <c r="G48" s="329"/>
      <c r="H48" s="346">
        <f>((H45*1000)/(194590426))*100</f>
        <v>0.7369324531927383</v>
      </c>
      <c r="I48" s="271"/>
      <c r="J48" s="271">
        <v>2.32</v>
      </c>
      <c r="K48" s="347"/>
      <c r="L48" s="348">
        <f>(L45*1000/'[1]EPS'!E13)*100</f>
        <v>1.4859415539796392</v>
      </c>
      <c r="M48" s="349"/>
      <c r="N48" s="350">
        <v>4.46</v>
      </c>
      <c r="O48" s="310"/>
      <c r="P48" s="294"/>
    </row>
    <row r="49" spans="2:16" ht="16.5">
      <c r="B49" s="123"/>
      <c r="C49" s="136"/>
      <c r="D49" s="136"/>
      <c r="E49" s="183"/>
      <c r="F49" s="136"/>
      <c r="G49" s="329"/>
      <c r="H49" s="351"/>
      <c r="I49" s="271"/>
      <c r="J49" s="271"/>
      <c r="K49" s="347"/>
      <c r="L49" s="348"/>
      <c r="M49" s="349"/>
      <c r="N49" s="352"/>
      <c r="O49" s="353"/>
      <c r="P49" s="294"/>
    </row>
    <row r="50" spans="2:16" ht="16.5">
      <c r="B50" s="123"/>
      <c r="C50" s="345"/>
      <c r="D50" s="136"/>
      <c r="E50" s="183" t="s">
        <v>118</v>
      </c>
      <c r="F50" s="136"/>
      <c r="G50" s="329"/>
      <c r="H50" s="351">
        <f>((H45*1000)/(194590426+34138000))*100</f>
        <v>0.6269443746357963</v>
      </c>
      <c r="I50" s="271"/>
      <c r="J50" s="271">
        <v>1.97</v>
      </c>
      <c r="K50" s="347"/>
      <c r="L50" s="348">
        <f>(L45*1000/'[1]EPS'!E27)*100</f>
        <v>1.2641629423008403</v>
      </c>
      <c r="M50" s="349"/>
      <c r="N50" s="350">
        <v>3.79</v>
      </c>
      <c r="O50" s="353"/>
      <c r="P50" s="294"/>
    </row>
    <row r="51" spans="2:17" ht="17.25" thickBot="1">
      <c r="B51" s="150"/>
      <c r="C51" s="354"/>
      <c r="D51" s="216"/>
      <c r="E51" s="326"/>
      <c r="F51" s="216"/>
      <c r="G51" s="216"/>
      <c r="H51" s="355"/>
      <c r="I51" s="356"/>
      <c r="J51" s="357"/>
      <c r="K51" s="358"/>
      <c r="L51" s="359"/>
      <c r="M51" s="360"/>
      <c r="N51" s="361"/>
      <c r="O51" s="362"/>
      <c r="P51" s="327"/>
      <c r="Q51" s="363"/>
    </row>
    <row r="52" spans="2:16" ht="16.5">
      <c r="B52" s="1"/>
      <c r="C52" s="364"/>
      <c r="D52" s="46"/>
      <c r="E52" s="323"/>
      <c r="F52" s="46"/>
      <c r="G52" s="46"/>
      <c r="H52" s="365"/>
      <c r="I52" s="366"/>
      <c r="J52" s="367"/>
      <c r="K52" s="366"/>
      <c r="L52" s="368"/>
      <c r="M52" s="366"/>
      <c r="N52" s="271"/>
      <c r="O52" s="46"/>
      <c r="P52" s="363"/>
    </row>
    <row r="53" spans="2:16" ht="16.5">
      <c r="B53" s="1"/>
      <c r="C53" s="46"/>
      <c r="D53" s="46"/>
      <c r="E53" s="323"/>
      <c r="F53" s="46"/>
      <c r="G53" s="46"/>
      <c r="H53" s="369"/>
      <c r="I53" s="366"/>
      <c r="J53" s="370"/>
      <c r="K53" s="366"/>
      <c r="L53" s="369"/>
      <c r="M53" s="366"/>
      <c r="N53" s="368"/>
      <c r="O53" s="46"/>
      <c r="P53" s="363"/>
    </row>
    <row r="54" spans="2:16" ht="16.5">
      <c r="B54" s="1"/>
      <c r="C54" s="46"/>
      <c r="D54" s="46"/>
      <c r="E54" s="46" t="s">
        <v>119</v>
      </c>
      <c r="F54" s="46"/>
      <c r="G54" s="46"/>
      <c r="H54" s="368"/>
      <c r="I54" s="366"/>
      <c r="J54" s="370"/>
      <c r="K54" s="366"/>
      <c r="L54" s="368"/>
      <c r="M54" s="366"/>
      <c r="N54" s="368"/>
      <c r="O54" s="46"/>
      <c r="P54" s="363"/>
    </row>
    <row r="55" spans="2:16" ht="16.5">
      <c r="B55" s="1"/>
      <c r="C55" s="46"/>
      <c r="D55" s="46"/>
      <c r="E55" s="136" t="s">
        <v>120</v>
      </c>
      <c r="F55" s="46"/>
      <c r="G55" s="46"/>
      <c r="H55" s="368"/>
      <c r="I55" s="366"/>
      <c r="J55" s="370"/>
      <c r="K55" s="366"/>
      <c r="L55" s="368"/>
      <c r="M55" s="366"/>
      <c r="N55" s="368"/>
      <c r="O55" s="46"/>
      <c r="P55" s="363"/>
    </row>
    <row r="56" spans="2:16" ht="16.5">
      <c r="B56" s="1"/>
      <c r="C56" s="46"/>
      <c r="D56" s="46"/>
      <c r="E56" s="323"/>
      <c r="F56" s="46"/>
      <c r="G56" s="46"/>
      <c r="H56" s="368"/>
      <c r="I56" s="366"/>
      <c r="J56" s="370"/>
      <c r="K56" s="366"/>
      <c r="L56" s="368"/>
      <c r="M56" s="366"/>
      <c r="N56" s="368"/>
      <c r="O56" s="46"/>
      <c r="P56" s="363"/>
    </row>
    <row r="57" ht="15.75">
      <c r="J57" s="371"/>
    </row>
    <row r="58" ht="15.75">
      <c r="J58" s="371"/>
    </row>
    <row r="59" ht="15.75">
      <c r="J59" s="371"/>
    </row>
    <row r="60" ht="15.75">
      <c r="J60" s="371"/>
    </row>
    <row r="61" ht="15.75">
      <c r="J61" s="371"/>
    </row>
    <row r="62" ht="15.75">
      <c r="J62" s="371"/>
    </row>
    <row r="63" ht="15.75">
      <c r="J63" s="371"/>
    </row>
    <row r="64" ht="15.75">
      <c r="J64" s="371"/>
    </row>
  </sheetData>
  <mergeCells count="3">
    <mergeCell ref="B6:P6"/>
    <mergeCell ref="B3:P3"/>
    <mergeCell ref="B2:P2"/>
  </mergeCells>
  <printOptions horizontalCentered="1"/>
  <pageMargins left="0.25" right="0.25" top="0.75" bottom="0.75" header="0.32" footer="0.44"/>
  <pageSetup fitToHeight="1" fitToWidth="1" horizontalDpi="600" verticalDpi="600" orientation="portrait" paperSize="9" scale="74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2"/>
  <sheetViews>
    <sheetView workbookViewId="0" topLeftCell="A42">
      <selection activeCell="J71" sqref="J71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6.99609375" style="0" customWidth="1"/>
    <col min="10" max="10" width="11.10546875" style="0" customWidth="1"/>
    <col min="11" max="11" width="3.21484375" style="0" customWidth="1"/>
    <col min="12" max="12" width="12.5546875" style="0" customWidth="1"/>
    <col min="13" max="13" width="4.88671875" style="0" customWidth="1"/>
    <col min="14" max="14" width="10.77734375" style="0" customWidth="1"/>
    <col min="15" max="15" width="2.5546875" style="0" customWidth="1"/>
    <col min="16" max="16" width="2.6640625" style="0" customWidth="1"/>
    <col min="17" max="17" width="2.21484375" style="0" customWidth="1"/>
  </cols>
  <sheetData>
    <row r="2" spans="2:16" ht="20.25">
      <c r="B2" s="556" t="s">
        <v>55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2:16" ht="15.75">
      <c r="B3" s="552" t="s">
        <v>1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4" spans="1:16" ht="21" thickBot="1">
      <c r="A4" s="86"/>
      <c r="B4" s="86"/>
      <c r="C4" s="86"/>
      <c r="D4" s="86"/>
      <c r="E4" s="86"/>
      <c r="F4" s="86"/>
      <c r="G4" s="86"/>
      <c r="H4" s="372"/>
      <c r="I4" s="86"/>
      <c r="J4" s="86"/>
      <c r="K4" s="86"/>
      <c r="L4" s="86"/>
      <c r="M4" s="86"/>
      <c r="N4" s="86"/>
      <c r="O4" s="86"/>
      <c r="P4" s="86"/>
    </row>
    <row r="5" spans="2:16" ht="16.5" thickTop="1">
      <c r="B5" s="88"/>
      <c r="C5" s="88"/>
      <c r="D5" s="88"/>
      <c r="E5" s="88"/>
      <c r="F5" s="88"/>
      <c r="G5" s="88"/>
      <c r="H5" s="89"/>
      <c r="I5" s="88"/>
      <c r="J5" s="242"/>
      <c r="K5" s="91"/>
      <c r="L5" s="88"/>
      <c r="M5" s="88"/>
      <c r="N5" s="88"/>
      <c r="O5" s="88"/>
      <c r="P5" s="89"/>
    </row>
    <row r="6" spans="2:16" ht="18.75" customHeight="1">
      <c r="B6" s="555" t="s">
        <v>121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</row>
    <row r="7" spans="2:16" ht="19.5" thickBot="1">
      <c r="B7" s="92"/>
      <c r="C7" s="92"/>
      <c r="D7" s="92"/>
      <c r="E7" s="94"/>
      <c r="F7" s="93"/>
      <c r="G7" s="92"/>
      <c r="H7" s="94"/>
      <c r="I7" s="92"/>
      <c r="J7" s="92"/>
      <c r="K7" s="92"/>
      <c r="L7" s="92"/>
      <c r="M7" s="92"/>
      <c r="N7" s="92"/>
      <c r="O7" s="92"/>
      <c r="P7" s="243"/>
    </row>
    <row r="8" spans="2:16" ht="16.5" thickTop="1">
      <c r="B8" s="83"/>
      <c r="C8" s="160" t="s">
        <v>57</v>
      </c>
      <c r="D8" s="224"/>
      <c r="E8" s="96"/>
      <c r="F8" s="161"/>
      <c r="G8" s="161"/>
      <c r="H8" s="96"/>
      <c r="I8" s="161"/>
      <c r="J8" s="161"/>
      <c r="K8" s="161"/>
      <c r="L8" s="161"/>
      <c r="M8" s="161"/>
      <c r="N8" s="161"/>
      <c r="O8" s="161"/>
      <c r="P8" s="244"/>
    </row>
    <row r="9" spans="2:16" ht="15.75">
      <c r="B9" s="374"/>
      <c r="C9" s="375"/>
      <c r="D9" s="376"/>
      <c r="E9" s="377"/>
      <c r="F9" s="378"/>
      <c r="G9" s="378"/>
      <c r="H9" s="379"/>
      <c r="I9" s="378"/>
      <c r="J9" s="378"/>
      <c r="K9" s="380"/>
      <c r="L9" s="381"/>
      <c r="M9" s="381"/>
      <c r="N9" s="381"/>
      <c r="O9" s="381"/>
      <c r="P9" s="382"/>
    </row>
    <row r="10" spans="2:16" ht="15.75">
      <c r="B10" s="383"/>
      <c r="C10" s="83"/>
      <c r="D10" s="83"/>
      <c r="E10" s="83"/>
      <c r="F10" s="83"/>
      <c r="G10" s="83"/>
      <c r="H10" s="253" t="s">
        <v>93</v>
      </c>
      <c r="I10" s="254"/>
      <c r="J10" s="255"/>
      <c r="K10" s="256"/>
      <c r="L10" s="257" t="s">
        <v>94</v>
      </c>
      <c r="M10" s="258"/>
      <c r="N10" s="258"/>
      <c r="O10" s="258"/>
      <c r="P10" s="384"/>
    </row>
    <row r="11" spans="2:16" ht="15.75">
      <c r="B11" s="383"/>
      <c r="C11" s="83"/>
      <c r="D11" s="83"/>
      <c r="E11" s="83"/>
      <c r="F11" s="83"/>
      <c r="G11" s="83"/>
      <c r="H11" s="253"/>
      <c r="I11" s="254"/>
      <c r="J11" s="255"/>
      <c r="K11" s="256"/>
      <c r="L11" s="257"/>
      <c r="M11" s="258"/>
      <c r="N11" s="258"/>
      <c r="O11" s="258"/>
      <c r="P11" s="384"/>
    </row>
    <row r="12" spans="2:16" ht="15.75">
      <c r="B12" s="383"/>
      <c r="C12" s="83"/>
      <c r="D12" s="83"/>
      <c r="E12" s="83"/>
      <c r="F12" s="83"/>
      <c r="G12" s="83"/>
      <c r="H12" s="262" t="s">
        <v>95</v>
      </c>
      <c r="I12" s="263"/>
      <c r="J12" s="264" t="s">
        <v>96</v>
      </c>
      <c r="K12" s="265"/>
      <c r="L12" s="266" t="s">
        <v>95</v>
      </c>
      <c r="M12" s="267"/>
      <c r="N12" s="268" t="s">
        <v>97</v>
      </c>
      <c r="O12" s="269"/>
      <c r="P12" s="385"/>
    </row>
    <row r="13" spans="2:16" ht="15.75">
      <c r="B13" s="383"/>
      <c r="C13" s="83"/>
      <c r="D13" s="83"/>
      <c r="E13" s="83"/>
      <c r="F13" s="83"/>
      <c r="G13" s="83"/>
      <c r="H13" s="272" t="s">
        <v>100</v>
      </c>
      <c r="I13" s="273"/>
      <c r="J13" s="274" t="s">
        <v>99</v>
      </c>
      <c r="K13" s="275"/>
      <c r="L13" s="276" t="s">
        <v>98</v>
      </c>
      <c r="M13" s="277"/>
      <c r="N13" s="278" t="s">
        <v>98</v>
      </c>
      <c r="O13" s="277"/>
      <c r="P13" s="386"/>
    </row>
    <row r="14" spans="2:16" ht="15.75">
      <c r="B14" s="383"/>
      <c r="C14" s="83"/>
      <c r="D14" s="83"/>
      <c r="E14" s="83"/>
      <c r="F14" s="83"/>
      <c r="G14" s="83"/>
      <c r="H14" s="272" t="s">
        <v>122</v>
      </c>
      <c r="I14" s="273"/>
      <c r="J14" s="274" t="s">
        <v>100</v>
      </c>
      <c r="K14" s="275"/>
      <c r="L14" s="276" t="s">
        <v>101</v>
      </c>
      <c r="M14" s="277"/>
      <c r="N14" s="278" t="s">
        <v>101</v>
      </c>
      <c r="O14" s="277"/>
      <c r="P14" s="386"/>
    </row>
    <row r="15" spans="2:16" ht="15.75">
      <c r="B15" s="383"/>
      <c r="C15" s="83"/>
      <c r="D15" s="83"/>
      <c r="E15" s="83"/>
      <c r="F15" s="83"/>
      <c r="G15" s="83"/>
      <c r="H15" s="272"/>
      <c r="I15" s="273"/>
      <c r="J15" s="274"/>
      <c r="K15" s="275"/>
      <c r="L15" s="281"/>
      <c r="M15" s="277"/>
      <c r="N15" s="278"/>
      <c r="O15" s="277"/>
      <c r="P15" s="386"/>
    </row>
    <row r="16" spans="2:16" ht="15.75">
      <c r="B16" s="383"/>
      <c r="C16" s="83"/>
      <c r="D16" s="83"/>
      <c r="E16" s="83"/>
      <c r="F16" s="83"/>
      <c r="G16" s="83"/>
      <c r="H16" s="283" t="s">
        <v>102</v>
      </c>
      <c r="I16" s="284"/>
      <c r="J16" s="285" t="s">
        <v>103</v>
      </c>
      <c r="K16" s="286"/>
      <c r="L16" s="287" t="s">
        <v>102</v>
      </c>
      <c r="M16" s="277"/>
      <c r="N16" s="288" t="s">
        <v>103</v>
      </c>
      <c r="O16" s="277"/>
      <c r="P16" s="384"/>
    </row>
    <row r="17" spans="2:16" ht="15.75">
      <c r="B17" s="383"/>
      <c r="C17" s="83"/>
      <c r="D17" s="83"/>
      <c r="E17" s="83"/>
      <c r="F17" s="83"/>
      <c r="G17" s="83"/>
      <c r="H17" s="272" t="s">
        <v>6</v>
      </c>
      <c r="I17" s="273"/>
      <c r="J17" s="274" t="s">
        <v>6</v>
      </c>
      <c r="K17" s="275"/>
      <c r="L17" s="281" t="s">
        <v>6</v>
      </c>
      <c r="M17" s="277"/>
      <c r="N17" s="278" t="s">
        <v>6</v>
      </c>
      <c r="O17" s="277"/>
      <c r="P17" s="384"/>
    </row>
    <row r="18" spans="2:16" ht="15.75">
      <c r="B18" s="383"/>
      <c r="C18" s="83"/>
      <c r="D18" s="83"/>
      <c r="E18" s="83"/>
      <c r="F18" s="83"/>
      <c r="G18" s="83"/>
      <c r="H18" s="289"/>
      <c r="I18" s="83"/>
      <c r="J18" s="290"/>
      <c r="K18" s="291"/>
      <c r="L18" s="292"/>
      <c r="M18" s="293"/>
      <c r="N18" s="278"/>
      <c r="O18" s="293"/>
      <c r="P18" s="387"/>
    </row>
    <row r="19" spans="2:16" ht="16.5">
      <c r="B19" s="388">
        <v>1</v>
      </c>
      <c r="C19" s="297"/>
      <c r="D19" s="298"/>
      <c r="E19" s="389" t="s">
        <v>104</v>
      </c>
      <c r="F19" s="298"/>
      <c r="G19" s="298"/>
      <c r="H19" s="390">
        <v>17740</v>
      </c>
      <c r="I19" s="391" t="s">
        <v>57</v>
      </c>
      <c r="J19" s="392">
        <v>19432</v>
      </c>
      <c r="K19" s="300"/>
      <c r="L19" s="393">
        <v>34635</v>
      </c>
      <c r="M19" s="301"/>
      <c r="N19" s="394">
        <v>40987</v>
      </c>
      <c r="O19" s="395"/>
      <c r="P19" s="396"/>
    </row>
    <row r="20" spans="2:16" ht="16.5">
      <c r="B20" s="383"/>
      <c r="C20" s="136"/>
      <c r="D20" s="136"/>
      <c r="E20" s="136"/>
      <c r="F20" s="136"/>
      <c r="G20" s="136"/>
      <c r="H20" s="397"/>
      <c r="I20" s="176"/>
      <c r="J20" s="305"/>
      <c r="K20" s="306"/>
      <c r="L20" s="307" t="s">
        <v>105</v>
      </c>
      <c r="M20" s="308"/>
      <c r="N20" s="309"/>
      <c r="O20" s="353"/>
      <c r="P20" s="387"/>
    </row>
    <row r="21" spans="2:16" ht="16.5">
      <c r="B21" s="383"/>
      <c r="C21" s="183"/>
      <c r="D21" s="136"/>
      <c r="E21" s="136"/>
      <c r="F21" s="136"/>
      <c r="G21" s="136"/>
      <c r="H21" s="190"/>
      <c r="I21" s="176"/>
      <c r="J21" s="398"/>
      <c r="K21" s="306"/>
      <c r="L21" s="328"/>
      <c r="M21" s="308"/>
      <c r="N21" s="313"/>
      <c r="O21" s="353"/>
      <c r="P21" s="387"/>
    </row>
    <row r="22" spans="2:16" ht="16.5">
      <c r="B22" s="399">
        <v>2</v>
      </c>
      <c r="C22" s="136"/>
      <c r="D22" s="136"/>
      <c r="E22" s="136" t="s">
        <v>112</v>
      </c>
      <c r="F22" s="136"/>
      <c r="G22" s="329"/>
      <c r="H22" s="397">
        <v>2526</v>
      </c>
      <c r="I22" s="176"/>
      <c r="J22" s="398">
        <v>5542</v>
      </c>
      <c r="K22" s="306"/>
      <c r="L22" s="312">
        <v>5186</v>
      </c>
      <c r="M22" s="308"/>
      <c r="N22" s="313">
        <v>10733</v>
      </c>
      <c r="O22" s="353"/>
      <c r="P22" s="387"/>
    </row>
    <row r="23" spans="2:16" ht="16.5">
      <c r="B23" s="399"/>
      <c r="C23" s="183"/>
      <c r="D23" s="136"/>
      <c r="E23" s="136"/>
      <c r="F23" s="136"/>
      <c r="G23" s="136"/>
      <c r="H23" s="190"/>
      <c r="I23" s="176"/>
      <c r="J23" s="398"/>
      <c r="K23" s="306"/>
      <c r="L23" s="315"/>
      <c r="M23" s="308"/>
      <c r="N23" s="313"/>
      <c r="O23" s="353"/>
      <c r="P23" s="387"/>
    </row>
    <row r="24" spans="2:16" ht="16.5">
      <c r="B24" s="399"/>
      <c r="C24" s="136"/>
      <c r="D24" s="136"/>
      <c r="E24" s="331"/>
      <c r="F24" s="136"/>
      <c r="G24" s="136"/>
      <c r="H24" s="397"/>
      <c r="I24" s="400"/>
      <c r="J24" s="398"/>
      <c r="K24" s="306"/>
      <c r="L24" s="312"/>
      <c r="M24" s="308"/>
      <c r="N24" s="313"/>
      <c r="O24" s="353"/>
      <c r="P24" s="387"/>
    </row>
    <row r="25" spans="2:16" ht="16.5">
      <c r="B25" s="399">
        <v>3</v>
      </c>
      <c r="C25" s="183"/>
      <c r="D25" s="136"/>
      <c r="E25" s="136" t="s">
        <v>123</v>
      </c>
      <c r="F25" s="136"/>
      <c r="G25" s="136"/>
      <c r="H25" s="401">
        <v>1434</v>
      </c>
      <c r="I25" s="201"/>
      <c r="J25" s="402">
        <v>4516</v>
      </c>
      <c r="K25" s="306"/>
      <c r="L25" s="403">
        <v>2892</v>
      </c>
      <c r="M25" s="404"/>
      <c r="N25" s="405">
        <v>8679</v>
      </c>
      <c r="O25" s="353"/>
      <c r="P25" s="387"/>
    </row>
    <row r="26" spans="2:16" ht="16.5">
      <c r="B26" s="383"/>
      <c r="C26" s="136"/>
      <c r="D26" s="136"/>
      <c r="E26" s="136" t="s">
        <v>115</v>
      </c>
      <c r="F26" s="136"/>
      <c r="G26" s="136"/>
      <c r="H26" s="190"/>
      <c r="I26" s="176"/>
      <c r="J26" s="176"/>
      <c r="K26" s="306"/>
      <c r="L26" s="312"/>
      <c r="M26" s="308"/>
      <c r="N26" s="308"/>
      <c r="O26" s="353"/>
      <c r="P26" s="387"/>
    </row>
    <row r="27" spans="2:16" ht="16.5">
      <c r="B27" s="383"/>
      <c r="C27" s="183"/>
      <c r="D27" s="136"/>
      <c r="E27" s="183"/>
      <c r="F27" s="136"/>
      <c r="G27" s="136"/>
      <c r="H27" s="190"/>
      <c r="I27" s="176"/>
      <c r="J27" s="398"/>
      <c r="K27" s="306"/>
      <c r="L27" s="312"/>
      <c r="M27" s="308"/>
      <c r="N27" s="313"/>
      <c r="O27" s="353"/>
      <c r="P27" s="387"/>
    </row>
    <row r="28" spans="2:16" ht="16.5">
      <c r="B28" s="399">
        <v>4</v>
      </c>
      <c r="C28" s="183"/>
      <c r="D28" s="136"/>
      <c r="E28" s="183" t="s">
        <v>124</v>
      </c>
      <c r="F28" s="136"/>
      <c r="G28" s="136"/>
      <c r="H28" s="397">
        <f>H25</f>
        <v>1434</v>
      </c>
      <c r="I28" s="176"/>
      <c r="J28" s="398">
        <f>J25</f>
        <v>4516</v>
      </c>
      <c r="K28" s="306"/>
      <c r="L28" s="312">
        <f>L25</f>
        <v>2892</v>
      </c>
      <c r="M28" s="308"/>
      <c r="N28" s="313">
        <f>N25</f>
        <v>8679</v>
      </c>
      <c r="O28" s="353"/>
      <c r="P28" s="387"/>
    </row>
    <row r="29" spans="2:16" ht="17.25" thickBot="1">
      <c r="B29" s="383"/>
      <c r="C29" s="183"/>
      <c r="D29" s="136"/>
      <c r="E29" s="183"/>
      <c r="F29" s="136"/>
      <c r="G29" s="136"/>
      <c r="H29" s="406"/>
      <c r="I29" s="407"/>
      <c r="J29" s="408"/>
      <c r="K29" s="409"/>
      <c r="L29" s="410"/>
      <c r="M29" s="411"/>
      <c r="N29" s="412"/>
      <c r="O29" s="353"/>
      <c r="P29" s="387"/>
    </row>
    <row r="30" spans="2:16" ht="17.25" thickTop="1">
      <c r="B30" s="383"/>
      <c r="C30" s="136"/>
      <c r="D30" s="136"/>
      <c r="E30" s="183"/>
      <c r="F30" s="136"/>
      <c r="G30" s="136"/>
      <c r="H30" s="413"/>
      <c r="I30" s="414"/>
      <c r="J30" s="415"/>
      <c r="K30" s="416"/>
      <c r="L30" s="417"/>
      <c r="M30" s="418"/>
      <c r="N30" s="419"/>
      <c r="O30" s="420"/>
      <c r="P30" s="421"/>
    </row>
    <row r="31" spans="2:16" ht="16.5">
      <c r="B31" s="399">
        <v>5</v>
      </c>
      <c r="C31" s="345"/>
      <c r="D31" s="136"/>
      <c r="E31" s="183" t="s">
        <v>125</v>
      </c>
      <c r="F31" s="136"/>
      <c r="G31" s="136"/>
      <c r="H31" s="422">
        <f>'[1]KLSE~PL Reporting'!H48</f>
        <v>0.7369324531927383</v>
      </c>
      <c r="I31" s="423"/>
      <c r="J31" s="424">
        <f>'[1]KLSE~PL Reporting'!J48</f>
        <v>2.32</v>
      </c>
      <c r="K31" s="425"/>
      <c r="L31" s="426">
        <v>1.49</v>
      </c>
      <c r="M31" s="427"/>
      <c r="N31" s="428">
        <f>'[1]KLSE~PL Reporting'!N48</f>
        <v>4.46</v>
      </c>
      <c r="O31" s="353"/>
      <c r="P31" s="387"/>
    </row>
    <row r="32" spans="2:16" ht="17.25" thickBot="1">
      <c r="B32" s="383"/>
      <c r="C32" s="136"/>
      <c r="D32" s="136"/>
      <c r="E32" s="183" t="s">
        <v>105</v>
      </c>
      <c r="F32" s="136"/>
      <c r="G32" s="136"/>
      <c r="H32" s="429"/>
      <c r="I32" s="430"/>
      <c r="J32" s="431"/>
      <c r="K32" s="432"/>
      <c r="L32" s="433"/>
      <c r="M32" s="434"/>
      <c r="N32" s="435"/>
      <c r="O32" s="436"/>
      <c r="P32" s="437"/>
    </row>
    <row r="33" spans="2:16" ht="17.25" thickTop="1">
      <c r="B33" s="383"/>
      <c r="C33" s="136"/>
      <c r="D33" s="136"/>
      <c r="E33" s="183"/>
      <c r="F33" s="136"/>
      <c r="G33" s="136"/>
      <c r="H33" s="346"/>
      <c r="I33" s="438"/>
      <c r="J33" s="439"/>
      <c r="K33" s="440"/>
      <c r="L33" s="441"/>
      <c r="M33" s="349"/>
      <c r="N33" s="352"/>
      <c r="O33" s="353"/>
      <c r="P33" s="387"/>
    </row>
    <row r="34" spans="2:16" ht="16.5">
      <c r="B34" s="399">
        <v>6</v>
      </c>
      <c r="C34" s="345"/>
      <c r="D34" s="136"/>
      <c r="E34" s="183" t="s">
        <v>126</v>
      </c>
      <c r="F34" s="136"/>
      <c r="G34" s="136"/>
      <c r="H34" s="346" t="s">
        <v>127</v>
      </c>
      <c r="I34" s="438"/>
      <c r="J34" s="442" t="s">
        <v>127</v>
      </c>
      <c r="K34" s="440"/>
      <c r="L34" s="348" t="s">
        <v>127</v>
      </c>
      <c r="M34" s="349"/>
      <c r="N34" s="350" t="s">
        <v>127</v>
      </c>
      <c r="O34" s="353"/>
      <c r="P34" s="387"/>
    </row>
    <row r="35" spans="2:16" ht="16.5">
      <c r="B35" s="399"/>
      <c r="C35" s="345"/>
      <c r="D35" s="136"/>
      <c r="E35" s="183"/>
      <c r="F35" s="136"/>
      <c r="G35" s="136"/>
      <c r="H35" s="346"/>
      <c r="I35" s="438"/>
      <c r="J35" s="442"/>
      <c r="K35" s="440"/>
      <c r="L35" s="348"/>
      <c r="M35" s="349"/>
      <c r="N35" s="350"/>
      <c r="O35" s="353"/>
      <c r="P35" s="387"/>
    </row>
    <row r="36" spans="2:16" ht="17.25" thickBot="1">
      <c r="B36" s="399"/>
      <c r="C36" s="345"/>
      <c r="D36" s="136"/>
      <c r="E36" s="183"/>
      <c r="F36" s="136"/>
      <c r="G36" s="136"/>
      <c r="H36" s="443" t="s">
        <v>128</v>
      </c>
      <c r="I36" s="444"/>
      <c r="J36" s="445"/>
      <c r="K36" s="446"/>
      <c r="L36" s="447" t="s">
        <v>129</v>
      </c>
      <c r="M36" s="448"/>
      <c r="N36" s="449"/>
      <c r="O36" s="450"/>
      <c r="P36" s="451"/>
    </row>
    <row r="37" spans="2:16" ht="16.5">
      <c r="B37" s="399"/>
      <c r="C37" s="345"/>
      <c r="D37" s="136"/>
      <c r="E37" s="183"/>
      <c r="F37" s="136"/>
      <c r="G37" s="136"/>
      <c r="H37" s="452"/>
      <c r="I37" s="453"/>
      <c r="J37" s="454"/>
      <c r="K37" s="440"/>
      <c r="L37" s="455"/>
      <c r="M37" s="456"/>
      <c r="N37" s="457"/>
      <c r="O37" s="353"/>
      <c r="P37" s="387"/>
    </row>
    <row r="38" spans="2:16" ht="16.5">
      <c r="B38" s="399">
        <v>7</v>
      </c>
      <c r="C38" s="345"/>
      <c r="D38" s="136"/>
      <c r="E38" s="183" t="s">
        <v>130</v>
      </c>
      <c r="F38" s="136"/>
      <c r="G38" s="136"/>
      <c r="H38" s="458"/>
      <c r="I38" s="271">
        <v>0.64</v>
      </c>
      <c r="J38" s="442"/>
      <c r="K38" s="440"/>
      <c r="L38" s="459"/>
      <c r="M38" s="350">
        <v>0.63</v>
      </c>
      <c r="N38" s="350"/>
      <c r="O38" s="353"/>
      <c r="P38" s="387"/>
    </row>
    <row r="39" spans="2:16" ht="16.5">
      <c r="B39" s="399"/>
      <c r="C39" s="345"/>
      <c r="D39" s="136"/>
      <c r="E39" s="183" t="s">
        <v>131</v>
      </c>
      <c r="F39" s="136"/>
      <c r="G39" s="136"/>
      <c r="H39" s="458"/>
      <c r="I39" s="438"/>
      <c r="J39" s="442"/>
      <c r="K39" s="440"/>
      <c r="L39" s="459"/>
      <c r="M39" s="349"/>
      <c r="N39" s="350"/>
      <c r="O39" s="353"/>
      <c r="P39" s="387"/>
    </row>
    <row r="40" spans="2:16" ht="16.5">
      <c r="B40" s="460"/>
      <c r="C40" s="461"/>
      <c r="D40" s="462"/>
      <c r="E40" s="463"/>
      <c r="F40" s="462"/>
      <c r="G40" s="462"/>
      <c r="H40" s="464"/>
      <c r="I40" s="465"/>
      <c r="J40" s="466"/>
      <c r="K40" s="467"/>
      <c r="L40" s="468"/>
      <c r="M40" s="469"/>
      <c r="N40" s="470"/>
      <c r="O40" s="471"/>
      <c r="P40" s="472"/>
    </row>
    <row r="41" spans="2:16" ht="17.25" thickBot="1">
      <c r="B41" s="473"/>
      <c r="C41" s="474"/>
      <c r="D41" s="475"/>
      <c r="E41" s="476"/>
      <c r="F41" s="475"/>
      <c r="G41" s="475"/>
      <c r="H41" s="477"/>
      <c r="I41" s="478"/>
      <c r="J41" s="479"/>
      <c r="K41" s="478"/>
      <c r="L41" s="477"/>
      <c r="M41" s="478"/>
      <c r="N41" s="480"/>
      <c r="O41" s="475"/>
      <c r="P41" s="481"/>
    </row>
    <row r="42" spans="2:16" ht="21" thickTop="1">
      <c r="B42" s="86"/>
      <c r="C42" s="86"/>
      <c r="D42" s="86"/>
      <c r="E42" s="86"/>
      <c r="F42" s="86"/>
      <c r="G42" s="86"/>
      <c r="H42" s="372"/>
      <c r="I42" s="86"/>
      <c r="J42" s="86"/>
      <c r="K42" s="86"/>
      <c r="L42" s="86"/>
      <c r="M42" s="86"/>
      <c r="N42" s="86"/>
      <c r="O42" s="86"/>
      <c r="P42" s="86"/>
    </row>
    <row r="43" spans="1:16" ht="20.25" hidden="1">
      <c r="A43" s="96"/>
      <c r="B43" s="224"/>
      <c r="C43" s="224"/>
      <c r="D43" s="224"/>
      <c r="E43" s="482"/>
      <c r="F43" s="224"/>
      <c r="G43" s="224"/>
      <c r="H43" s="483"/>
      <c r="I43" s="484"/>
      <c r="J43" s="224"/>
      <c r="K43" s="224"/>
      <c r="L43" s="224"/>
      <c r="M43" s="224"/>
      <c r="N43" s="224"/>
      <c r="O43" s="224"/>
      <c r="P43" s="224"/>
    </row>
    <row r="44" spans="1:16" ht="16.5" hidden="1">
      <c r="A44" s="96"/>
      <c r="B44" s="83"/>
      <c r="C44" s="83"/>
      <c r="D44" s="83"/>
      <c r="E44" s="485"/>
      <c r="F44" s="83"/>
      <c r="G44" s="83"/>
      <c r="H44" s="224"/>
      <c r="I44" s="83"/>
      <c r="J44" s="175"/>
      <c r="K44" s="241"/>
      <c r="L44" s="83"/>
      <c r="M44" s="83"/>
      <c r="N44" s="83"/>
      <c r="O44" s="83"/>
      <c r="P44" s="224"/>
    </row>
    <row r="45" spans="2:16" ht="15.75" hidden="1">
      <c r="B45" s="83"/>
      <c r="C45" s="83"/>
      <c r="D45" s="83"/>
      <c r="E45" s="83"/>
      <c r="F45" s="83"/>
      <c r="G45" s="83"/>
      <c r="H45" s="224"/>
      <c r="I45" s="83"/>
      <c r="J45" s="175"/>
      <c r="K45" s="241"/>
      <c r="L45" s="83"/>
      <c r="M45" s="83"/>
      <c r="N45" s="83"/>
      <c r="O45" s="83"/>
      <c r="P45" s="224"/>
    </row>
    <row r="46" spans="2:16" ht="16.5" thickBot="1">
      <c r="B46" s="92"/>
      <c r="C46" s="92"/>
      <c r="D46" s="92"/>
      <c r="E46" s="92"/>
      <c r="F46" s="92"/>
      <c r="G46" s="92"/>
      <c r="H46" s="243"/>
      <c r="I46" s="92"/>
      <c r="J46" s="486"/>
      <c r="K46" s="487"/>
      <c r="L46" s="92"/>
      <c r="M46" s="92"/>
      <c r="N46" s="92"/>
      <c r="O46" s="92"/>
      <c r="P46" s="243"/>
    </row>
    <row r="47" spans="2:16" ht="16.5" thickTop="1">
      <c r="B47" s="83"/>
      <c r="C47" s="83"/>
      <c r="D47" s="83"/>
      <c r="E47" s="83"/>
      <c r="F47" s="83"/>
      <c r="G47" s="83"/>
      <c r="H47" s="224"/>
      <c r="I47" s="83"/>
      <c r="J47" s="175"/>
      <c r="K47" s="241"/>
      <c r="L47" s="83"/>
      <c r="M47" s="83"/>
      <c r="N47" s="83"/>
      <c r="O47" s="83"/>
      <c r="P47" s="224"/>
    </row>
    <row r="48" spans="2:16" ht="18.75">
      <c r="B48" s="373" t="s">
        <v>132</v>
      </c>
      <c r="C48" s="83"/>
      <c r="D48" s="83"/>
      <c r="E48" s="97"/>
      <c r="G48" s="83"/>
      <c r="H48" s="97"/>
      <c r="I48" s="83"/>
      <c r="J48" s="83"/>
      <c r="K48" s="83"/>
      <c r="L48" s="83"/>
      <c r="M48" s="83"/>
      <c r="N48" s="83"/>
      <c r="O48" s="83"/>
      <c r="P48" s="224"/>
    </row>
    <row r="49" spans="2:16" ht="19.5" thickBot="1">
      <c r="B49" s="92"/>
      <c r="C49" s="92"/>
      <c r="D49" s="92"/>
      <c r="E49" s="94"/>
      <c r="F49" s="93"/>
      <c r="G49" s="92"/>
      <c r="H49" s="94"/>
      <c r="I49" s="92"/>
      <c r="J49" s="92"/>
      <c r="K49" s="92"/>
      <c r="L49" s="92"/>
      <c r="M49" s="92"/>
      <c r="N49" s="92"/>
      <c r="O49" s="92"/>
      <c r="P49" s="243"/>
    </row>
    <row r="50" spans="2:16" ht="16.5" thickTop="1">
      <c r="B50" s="83"/>
      <c r="C50" s="160" t="s">
        <v>57</v>
      </c>
      <c r="D50" s="224"/>
      <c r="E50" s="96"/>
      <c r="F50" s="161"/>
      <c r="G50" s="161"/>
      <c r="H50" s="96"/>
      <c r="I50" s="161"/>
      <c r="J50" s="161"/>
      <c r="K50" s="161"/>
      <c r="L50" s="161"/>
      <c r="M50" s="161"/>
      <c r="N50" s="161"/>
      <c r="O50" s="161"/>
      <c r="P50" s="244"/>
    </row>
    <row r="51" spans="2:16" ht="15.75">
      <c r="B51" s="374"/>
      <c r="C51" s="375"/>
      <c r="D51" s="376"/>
      <c r="E51" s="377"/>
      <c r="F51" s="378"/>
      <c r="G51" s="378"/>
      <c r="H51" s="379"/>
      <c r="I51" s="378"/>
      <c r="J51" s="378"/>
      <c r="K51" s="380"/>
      <c r="L51" s="381"/>
      <c r="M51" s="381"/>
      <c r="N51" s="381"/>
      <c r="O51" s="381"/>
      <c r="P51" s="382"/>
    </row>
    <row r="52" spans="2:16" ht="15.75">
      <c r="B52" s="383"/>
      <c r="C52" s="83"/>
      <c r="D52" s="83"/>
      <c r="E52" s="83"/>
      <c r="F52" s="83"/>
      <c r="G52" s="83"/>
      <c r="H52" s="253" t="s">
        <v>93</v>
      </c>
      <c r="I52" s="254"/>
      <c r="J52" s="255"/>
      <c r="K52" s="256"/>
      <c r="L52" s="257" t="s">
        <v>94</v>
      </c>
      <c r="M52" s="258"/>
      <c r="N52" s="258"/>
      <c r="O52" s="258"/>
      <c r="P52" s="384"/>
    </row>
    <row r="53" spans="2:16" ht="15.75">
      <c r="B53" s="383"/>
      <c r="C53" s="83"/>
      <c r="D53" s="83"/>
      <c r="E53" s="83"/>
      <c r="F53" s="83"/>
      <c r="G53" s="83"/>
      <c r="H53" s="253"/>
      <c r="I53" s="254"/>
      <c r="J53" s="255"/>
      <c r="K53" s="256"/>
      <c r="L53" s="257"/>
      <c r="M53" s="258"/>
      <c r="N53" s="258"/>
      <c r="O53" s="258"/>
      <c r="P53" s="384"/>
    </row>
    <row r="54" spans="2:16" ht="15.75">
      <c r="B54" s="383"/>
      <c r="C54" s="83"/>
      <c r="D54" s="83"/>
      <c r="E54" s="83"/>
      <c r="F54" s="83"/>
      <c r="G54" s="83"/>
      <c r="H54" s="262" t="s">
        <v>95</v>
      </c>
      <c r="I54" s="263"/>
      <c r="J54" s="264" t="s">
        <v>96</v>
      </c>
      <c r="K54" s="265"/>
      <c r="L54" s="266" t="s">
        <v>95</v>
      </c>
      <c r="M54" s="267"/>
      <c r="N54" s="268" t="s">
        <v>97</v>
      </c>
      <c r="O54" s="269"/>
      <c r="P54" s="385"/>
    </row>
    <row r="55" spans="2:16" ht="15.75">
      <c r="B55" s="383"/>
      <c r="C55" s="83"/>
      <c r="D55" s="83"/>
      <c r="E55" s="83"/>
      <c r="F55" s="83"/>
      <c r="G55" s="83"/>
      <c r="H55" s="272" t="s">
        <v>100</v>
      </c>
      <c r="I55" s="273"/>
      <c r="J55" s="274" t="s">
        <v>99</v>
      </c>
      <c r="K55" s="275"/>
      <c r="L55" s="276" t="s">
        <v>98</v>
      </c>
      <c r="M55" s="277"/>
      <c r="N55" s="278" t="s">
        <v>98</v>
      </c>
      <c r="O55" s="277"/>
      <c r="P55" s="386"/>
    </row>
    <row r="56" spans="2:16" ht="15.75">
      <c r="B56" s="383"/>
      <c r="C56" s="83"/>
      <c r="D56" s="83"/>
      <c r="E56" s="83"/>
      <c r="F56" s="83"/>
      <c r="G56" s="83"/>
      <c r="H56" s="272" t="s">
        <v>122</v>
      </c>
      <c r="I56" s="273"/>
      <c r="J56" s="274" t="s">
        <v>100</v>
      </c>
      <c r="K56" s="275"/>
      <c r="L56" s="276" t="s">
        <v>101</v>
      </c>
      <c r="M56" s="277"/>
      <c r="N56" s="278" t="s">
        <v>101</v>
      </c>
      <c r="O56" s="277"/>
      <c r="P56" s="386"/>
    </row>
    <row r="57" spans="2:16" ht="15.75">
      <c r="B57" s="383"/>
      <c r="C57" s="83"/>
      <c r="D57" s="83"/>
      <c r="E57" s="83"/>
      <c r="F57" s="83"/>
      <c r="G57" s="83"/>
      <c r="H57" s="272"/>
      <c r="I57" s="273"/>
      <c r="J57" s="274"/>
      <c r="K57" s="275"/>
      <c r="L57" s="281"/>
      <c r="M57" s="277"/>
      <c r="N57" s="278"/>
      <c r="O57" s="277"/>
      <c r="P57" s="386"/>
    </row>
    <row r="58" spans="2:16" ht="15.75">
      <c r="B58" s="383"/>
      <c r="C58" s="83"/>
      <c r="D58" s="83"/>
      <c r="E58" s="83"/>
      <c r="F58" s="83"/>
      <c r="G58" s="83"/>
      <c r="H58" s="283" t="s">
        <v>102</v>
      </c>
      <c r="I58" s="284"/>
      <c r="J58" s="285" t="s">
        <v>103</v>
      </c>
      <c r="K58" s="286"/>
      <c r="L58" s="287" t="s">
        <v>102</v>
      </c>
      <c r="M58" s="277"/>
      <c r="N58" s="288" t="s">
        <v>103</v>
      </c>
      <c r="O58" s="277"/>
      <c r="P58" s="384"/>
    </row>
    <row r="59" spans="2:16" ht="15.75">
      <c r="B59" s="383"/>
      <c r="C59" s="83"/>
      <c r="D59" s="83"/>
      <c r="E59" s="83"/>
      <c r="F59" s="83"/>
      <c r="G59" s="83"/>
      <c r="H59" s="272" t="s">
        <v>6</v>
      </c>
      <c r="I59" s="273"/>
      <c r="J59" s="274" t="s">
        <v>6</v>
      </c>
      <c r="K59" s="275"/>
      <c r="L59" s="281" t="s">
        <v>6</v>
      </c>
      <c r="M59" s="277"/>
      <c r="N59" s="278" t="s">
        <v>6</v>
      </c>
      <c r="O59" s="277"/>
      <c r="P59" s="384"/>
    </row>
    <row r="60" spans="2:19" ht="15.75">
      <c r="B60" s="383"/>
      <c r="C60" s="83"/>
      <c r="D60" s="83"/>
      <c r="E60" s="83"/>
      <c r="F60" s="83"/>
      <c r="G60" s="83"/>
      <c r="H60" s="289"/>
      <c r="I60" s="83"/>
      <c r="J60" s="290"/>
      <c r="K60" s="291"/>
      <c r="L60" s="292"/>
      <c r="M60" s="293"/>
      <c r="N60" s="278"/>
      <c r="O60" s="293"/>
      <c r="P60" s="387"/>
      <c r="S60" s="488"/>
    </row>
    <row r="61" spans="2:16" ht="16.5">
      <c r="B61" s="388">
        <v>1</v>
      </c>
      <c r="C61" s="297"/>
      <c r="D61" s="298"/>
      <c r="E61" s="298" t="s">
        <v>109</v>
      </c>
      <c r="F61" s="298"/>
      <c r="G61" s="391"/>
      <c r="H61" s="489">
        <v>1530</v>
      </c>
      <c r="I61" s="490" t="s">
        <v>57</v>
      </c>
      <c r="J61" s="491">
        <v>3487</v>
      </c>
      <c r="K61" s="300"/>
      <c r="L61" s="492">
        <v>2454</v>
      </c>
      <c r="M61" s="493"/>
      <c r="N61" s="494">
        <v>8252</v>
      </c>
      <c r="O61" s="495"/>
      <c r="P61" s="396"/>
    </row>
    <row r="62" spans="2:16" ht="16.5">
      <c r="B62" s="383"/>
      <c r="C62" s="136"/>
      <c r="D62" s="136"/>
      <c r="E62" s="136" t="s">
        <v>105</v>
      </c>
      <c r="F62" s="136"/>
      <c r="G62" s="176"/>
      <c r="H62" s="397"/>
      <c r="I62" s="176"/>
      <c r="J62" s="305"/>
      <c r="K62" s="306"/>
      <c r="L62" s="312" t="s">
        <v>105</v>
      </c>
      <c r="M62" s="308"/>
      <c r="N62" s="309"/>
      <c r="O62" s="353"/>
      <c r="P62" s="387"/>
    </row>
    <row r="63" spans="2:16" ht="16.5">
      <c r="B63" s="383"/>
      <c r="C63" s="183"/>
      <c r="D63" s="136"/>
      <c r="E63" s="136"/>
      <c r="F63" s="136"/>
      <c r="G63" s="176"/>
      <c r="H63" s="190"/>
      <c r="I63" s="176"/>
      <c r="J63" s="398"/>
      <c r="K63" s="306"/>
      <c r="L63" s="315"/>
      <c r="M63" s="308"/>
      <c r="N63" s="313"/>
      <c r="O63" s="353"/>
      <c r="P63" s="387"/>
    </row>
    <row r="64" spans="2:16" ht="16.5">
      <c r="B64" s="399">
        <v>2</v>
      </c>
      <c r="C64" s="136"/>
      <c r="D64" s="136"/>
      <c r="E64" s="136" t="s">
        <v>133</v>
      </c>
      <c r="F64" s="136"/>
      <c r="G64" s="306"/>
      <c r="H64" s="397">
        <f>L64-22.04</f>
        <v>30.96</v>
      </c>
      <c r="I64" s="176"/>
      <c r="J64" s="311">
        <v>29.47</v>
      </c>
      <c r="K64" s="306"/>
      <c r="L64" s="312">
        <v>53</v>
      </c>
      <c r="M64" s="308"/>
      <c r="N64" s="313">
        <v>49</v>
      </c>
      <c r="O64" s="353"/>
      <c r="P64" s="387"/>
    </row>
    <row r="65" spans="2:16" ht="16.5">
      <c r="B65" s="399"/>
      <c r="C65" s="183"/>
      <c r="D65" s="136"/>
      <c r="E65" s="136"/>
      <c r="F65" s="136"/>
      <c r="G65" s="176"/>
      <c r="H65" s="190"/>
      <c r="I65" s="176"/>
      <c r="J65" s="398"/>
      <c r="K65" s="306"/>
      <c r="L65" s="315"/>
      <c r="M65" s="308"/>
      <c r="N65" s="496"/>
      <c r="O65" s="353"/>
      <c r="P65" s="387"/>
    </row>
    <row r="66" spans="2:16" ht="16.5">
      <c r="B66" s="399"/>
      <c r="C66" s="136"/>
      <c r="D66" s="136"/>
      <c r="E66" s="331"/>
      <c r="F66" s="136"/>
      <c r="G66" s="176"/>
      <c r="H66" s="397"/>
      <c r="I66" s="400"/>
      <c r="J66" s="398"/>
      <c r="K66" s="306"/>
      <c r="L66" s="312"/>
      <c r="M66" s="308"/>
      <c r="N66" s="496"/>
      <c r="O66" s="353"/>
      <c r="P66" s="387"/>
    </row>
    <row r="67" spans="2:16" ht="16.5">
      <c r="B67" s="399">
        <v>3</v>
      </c>
      <c r="C67" s="183"/>
      <c r="D67" s="136"/>
      <c r="E67" s="136" t="s">
        <v>134</v>
      </c>
      <c r="F67" s="136"/>
      <c r="G67" s="176"/>
      <c r="H67" s="401">
        <f>(L67-323.92)</f>
        <v>288.08</v>
      </c>
      <c r="I67" s="201"/>
      <c r="J67" s="402">
        <v>469</v>
      </c>
      <c r="K67" s="306"/>
      <c r="L67" s="403">
        <v>612</v>
      </c>
      <c r="M67" s="404"/>
      <c r="N67" s="313">
        <v>948</v>
      </c>
      <c r="O67" s="353"/>
      <c r="P67" s="387"/>
    </row>
    <row r="68" spans="2:16" ht="16.5">
      <c r="B68" s="383"/>
      <c r="C68" s="136"/>
      <c r="D68" s="136"/>
      <c r="E68" s="136"/>
      <c r="F68" s="136"/>
      <c r="G68" s="136"/>
      <c r="H68" s="190"/>
      <c r="I68" s="176"/>
      <c r="J68" s="176"/>
      <c r="K68" s="306"/>
      <c r="L68" s="307"/>
      <c r="M68" s="308"/>
      <c r="N68" s="308"/>
      <c r="O68" s="353"/>
      <c r="P68" s="387"/>
    </row>
    <row r="69" spans="2:16" ht="16.5">
      <c r="B69" s="383"/>
      <c r="C69" s="183"/>
      <c r="D69" s="136"/>
      <c r="E69" s="183"/>
      <c r="F69" s="136"/>
      <c r="G69" s="136"/>
      <c r="H69" s="190"/>
      <c r="I69" s="176"/>
      <c r="J69" s="398"/>
      <c r="K69" s="306"/>
      <c r="L69" s="307"/>
      <c r="M69" s="308"/>
      <c r="N69" s="313"/>
      <c r="O69" s="353"/>
      <c r="P69" s="387"/>
    </row>
    <row r="70" spans="2:16" ht="16.5">
      <c r="B70" s="460"/>
      <c r="C70" s="461"/>
      <c r="D70" s="462"/>
      <c r="E70" s="463"/>
      <c r="F70" s="462"/>
      <c r="G70" s="462"/>
      <c r="H70" s="497"/>
      <c r="I70" s="498"/>
      <c r="J70" s="499"/>
      <c r="K70" s="500"/>
      <c r="L70" s="501"/>
      <c r="M70" s="502"/>
      <c r="N70" s="503"/>
      <c r="O70" s="471"/>
      <c r="P70" s="472"/>
    </row>
    <row r="72" ht="15.75">
      <c r="L72" s="504"/>
    </row>
  </sheetData>
  <mergeCells count="3">
    <mergeCell ref="B6:P6"/>
    <mergeCell ref="B2:P2"/>
    <mergeCell ref="B3:P3"/>
  </mergeCells>
  <printOptions horizontalCentered="1"/>
  <pageMargins left="0.25" right="0.25" top="0.5" bottom="0.5" header="0.28" footer="0.37"/>
  <pageSetup fitToHeight="1" fitToWidth="1" horizontalDpi="600" verticalDpi="600" orientation="portrait" paperSize="9" scale="6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9">
      <selection activeCell="C46" sqref="C46:C47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2.21484375" style="0" customWidth="1"/>
    <col min="4" max="4" width="9.99609375" style="0" customWidth="1"/>
    <col min="5" max="5" width="10.21484375" style="0" customWidth="1"/>
    <col min="6" max="6" width="10.5546875" style="0" customWidth="1"/>
    <col min="7" max="7" width="10.6640625" style="0" customWidth="1"/>
    <col min="8" max="8" width="13.77734375" style="0" customWidth="1"/>
    <col min="9" max="9" width="10.77734375" style="0" customWidth="1"/>
    <col min="10" max="10" width="10.5546875" style="0" customWidth="1"/>
    <col min="11" max="11" width="3.6640625" style="0" customWidth="1"/>
    <col min="12" max="12" width="7.77734375" style="0" customWidth="1"/>
  </cols>
  <sheetData>
    <row r="1" spans="1:11" ht="40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.75">
      <c r="A2" s="83"/>
      <c r="B2" s="554" t="s">
        <v>0</v>
      </c>
      <c r="C2" s="554"/>
      <c r="D2" s="554"/>
      <c r="E2" s="554"/>
      <c r="F2" s="554"/>
      <c r="G2" s="554"/>
      <c r="H2" s="554"/>
      <c r="I2" s="554"/>
      <c r="J2" s="554"/>
      <c r="K2" s="554"/>
    </row>
    <row r="3" spans="1:11" ht="15.75">
      <c r="A3" s="83"/>
      <c r="B3" s="552" t="s">
        <v>1</v>
      </c>
      <c r="C3" s="552"/>
      <c r="D3" s="552"/>
      <c r="E3" s="552"/>
      <c r="F3" s="552"/>
      <c r="G3" s="552"/>
      <c r="H3" s="552"/>
      <c r="I3" s="552"/>
      <c r="J3" s="552"/>
      <c r="K3" s="552"/>
    </row>
    <row r="4" spans="1:11" ht="15.75">
      <c r="A4" s="83"/>
      <c r="B4" s="85"/>
      <c r="C4" s="85"/>
      <c r="D4" s="85"/>
      <c r="E4" s="85"/>
      <c r="F4" s="86"/>
      <c r="G4" s="85"/>
      <c r="H4" s="85"/>
      <c r="I4" s="3"/>
      <c r="J4" s="87"/>
      <c r="K4" s="83"/>
    </row>
    <row r="5" spans="1:11" ht="16.5" thickBot="1">
      <c r="A5" s="83"/>
      <c r="B5" s="85"/>
      <c r="C5" s="85"/>
      <c r="D5" s="85"/>
      <c r="E5" s="85"/>
      <c r="F5" s="86"/>
      <c r="G5" s="85"/>
      <c r="H5" s="85"/>
      <c r="I5" s="3"/>
      <c r="J5" s="87"/>
      <c r="K5" s="83"/>
    </row>
    <row r="6" spans="1:11" ht="16.5" thickTop="1">
      <c r="A6" s="83"/>
      <c r="B6" s="88"/>
      <c r="C6" s="88"/>
      <c r="D6" s="88"/>
      <c r="E6" s="88"/>
      <c r="F6" s="89"/>
      <c r="G6" s="88"/>
      <c r="H6" s="88"/>
      <c r="I6" s="90"/>
      <c r="J6" s="91"/>
      <c r="K6" s="88"/>
    </row>
    <row r="7" spans="1:11" ht="18.75" customHeight="1">
      <c r="A7" s="83"/>
      <c r="B7" s="558" t="s">
        <v>33</v>
      </c>
      <c r="C7" s="558"/>
      <c r="D7" s="558"/>
      <c r="E7" s="558"/>
      <c r="F7" s="558"/>
      <c r="G7" s="558"/>
      <c r="H7" s="558"/>
      <c r="I7" s="558"/>
      <c r="J7" s="558"/>
      <c r="K7" s="558"/>
    </row>
    <row r="8" spans="1:11" ht="15.75">
      <c r="A8" s="83"/>
      <c r="B8" s="558" t="s">
        <v>34</v>
      </c>
      <c r="C8" s="558"/>
      <c r="D8" s="558"/>
      <c r="E8" s="558"/>
      <c r="F8" s="558"/>
      <c r="G8" s="558"/>
      <c r="H8" s="558"/>
      <c r="I8" s="558"/>
      <c r="J8" s="558"/>
      <c r="K8" s="558"/>
    </row>
    <row r="9" spans="1:11" ht="19.5" thickBot="1">
      <c r="A9" s="83"/>
      <c r="B9" s="92"/>
      <c r="C9" s="93"/>
      <c r="D9" s="94"/>
      <c r="E9" s="94"/>
      <c r="F9" s="93"/>
      <c r="G9" s="92"/>
      <c r="H9" s="92"/>
      <c r="I9" s="95"/>
      <c r="J9" s="92"/>
      <c r="K9" s="92"/>
    </row>
    <row r="10" spans="1:11" ht="20.25" thickBot="1" thickTop="1">
      <c r="A10" s="83"/>
      <c r="B10" s="83"/>
      <c r="C10" s="96"/>
      <c r="D10" s="97"/>
      <c r="E10" s="97"/>
      <c r="F10" s="96"/>
      <c r="G10" s="83"/>
      <c r="H10" s="83"/>
      <c r="I10" s="98"/>
      <c r="J10" s="83"/>
      <c r="K10" s="83"/>
    </row>
    <row r="11" spans="1:11" ht="18.75">
      <c r="A11" s="83"/>
      <c r="B11" s="99"/>
      <c r="C11" s="100"/>
      <c r="D11" s="100"/>
      <c r="E11" s="100"/>
      <c r="F11" s="101"/>
      <c r="G11" s="102"/>
      <c r="H11" s="102"/>
      <c r="I11" s="103"/>
      <c r="J11" s="102"/>
      <c r="K11" s="104"/>
    </row>
    <row r="12" spans="1:11" ht="15.75">
      <c r="A12" s="83"/>
      <c r="B12" s="105"/>
      <c r="C12" s="106"/>
      <c r="D12" s="106"/>
      <c r="E12" s="106"/>
      <c r="F12" s="107"/>
      <c r="G12" s="96"/>
      <c r="H12" s="107"/>
      <c r="I12" s="108"/>
      <c r="J12" s="109"/>
      <c r="K12" s="110"/>
    </row>
    <row r="13" spans="1:11" ht="15.75">
      <c r="A13" s="83"/>
      <c r="B13" s="105"/>
      <c r="C13" s="106"/>
      <c r="D13" s="557" t="s">
        <v>35</v>
      </c>
      <c r="E13" s="557"/>
      <c r="F13" s="107" t="s">
        <v>36</v>
      </c>
      <c r="G13" s="107" t="s">
        <v>37</v>
      </c>
      <c r="H13" s="107" t="s">
        <v>38</v>
      </c>
      <c r="I13" s="108" t="s">
        <v>39</v>
      </c>
      <c r="J13" s="109"/>
      <c r="K13" s="110"/>
    </row>
    <row r="14" spans="1:11" s="119" customFormat="1" ht="33.75" customHeight="1">
      <c r="A14" s="111"/>
      <c r="B14" s="112"/>
      <c r="C14" s="111"/>
      <c r="D14" s="113" t="s">
        <v>40</v>
      </c>
      <c r="E14" s="113" t="s">
        <v>41</v>
      </c>
      <c r="F14" s="114" t="s">
        <v>42</v>
      </c>
      <c r="G14" s="115" t="s">
        <v>43</v>
      </c>
      <c r="H14" s="115" t="s">
        <v>43</v>
      </c>
      <c r="I14" s="116" t="s">
        <v>44</v>
      </c>
      <c r="J14" s="117" t="s">
        <v>45</v>
      </c>
      <c r="K14" s="118"/>
    </row>
    <row r="15" spans="1:11" ht="15.75">
      <c r="A15" s="83"/>
      <c r="B15" s="120"/>
      <c r="C15" s="83"/>
      <c r="D15" s="121" t="s">
        <v>6</v>
      </c>
      <c r="E15" s="121" t="s">
        <v>6</v>
      </c>
      <c r="F15" s="121" t="s">
        <v>6</v>
      </c>
      <c r="G15" s="121" t="s">
        <v>6</v>
      </c>
      <c r="H15" s="121" t="s">
        <v>6</v>
      </c>
      <c r="I15" s="121" t="s">
        <v>6</v>
      </c>
      <c r="J15" s="121" t="s">
        <v>6</v>
      </c>
      <c r="K15" s="122"/>
    </row>
    <row r="16" spans="1:11" ht="15.75">
      <c r="A16" s="83"/>
      <c r="B16" s="123"/>
      <c r="C16" s="83"/>
      <c r="D16" s="124"/>
      <c r="E16" s="124"/>
      <c r="F16" s="125"/>
      <c r="G16" s="126"/>
      <c r="H16" s="126"/>
      <c r="I16" s="127"/>
      <c r="J16" s="126"/>
      <c r="K16" s="128"/>
    </row>
    <row r="17" spans="1:11" ht="15.75">
      <c r="A17" s="83"/>
      <c r="B17" s="123"/>
      <c r="C17" s="106" t="s">
        <v>46</v>
      </c>
      <c r="D17" s="124"/>
      <c r="E17" s="124"/>
      <c r="F17" s="125"/>
      <c r="G17" s="126"/>
      <c r="H17" s="126"/>
      <c r="I17" s="129"/>
      <c r="J17" s="126"/>
      <c r="K17" s="128"/>
    </row>
    <row r="18" spans="1:11" ht="15.75">
      <c r="A18" s="83"/>
      <c r="B18" s="123"/>
      <c r="C18" s="130" t="s">
        <v>47</v>
      </c>
      <c r="D18" s="124"/>
      <c r="E18" s="124"/>
      <c r="F18" s="124"/>
      <c r="G18" s="124"/>
      <c r="H18" s="124"/>
      <c r="I18" s="131"/>
      <c r="J18" s="124"/>
      <c r="K18" s="132"/>
    </row>
    <row r="19" spans="1:11" s="135" customFormat="1" ht="15.75">
      <c r="A19" s="83"/>
      <c r="B19" s="123"/>
      <c r="C19" s="83"/>
      <c r="D19" s="133"/>
      <c r="E19" s="133"/>
      <c r="F19" s="133"/>
      <c r="G19" s="133"/>
      <c r="H19" s="133"/>
      <c r="I19" s="133"/>
      <c r="J19" s="133"/>
      <c r="K19" s="134"/>
    </row>
    <row r="20" spans="1:11" s="135" customFormat="1" ht="15.75">
      <c r="A20" s="83"/>
      <c r="B20" s="123"/>
      <c r="C20" s="83" t="s">
        <v>48</v>
      </c>
      <c r="D20" s="133">
        <f>194590426/1000</f>
        <v>194590.426</v>
      </c>
      <c r="E20" s="133">
        <f>34138000/1000</f>
        <v>34138</v>
      </c>
      <c r="F20" s="133">
        <v>52050</v>
      </c>
      <c r="G20" s="133">
        <v>994</v>
      </c>
      <c r="H20" s="133">
        <v>2171</v>
      </c>
      <c r="I20" s="133">
        <v>-6341</v>
      </c>
      <c r="J20" s="133">
        <f>SUM(D20:I20)</f>
        <v>277602.426</v>
      </c>
      <c r="K20" s="134"/>
    </row>
    <row r="21" spans="1:11" s="135" customFormat="1" ht="15.75">
      <c r="A21" s="83"/>
      <c r="B21" s="123"/>
      <c r="C21" s="83" t="s">
        <v>49</v>
      </c>
      <c r="D21" s="133"/>
      <c r="E21" s="133"/>
      <c r="F21" s="133"/>
      <c r="G21" s="133"/>
      <c r="H21" s="133"/>
      <c r="I21" s="133"/>
      <c r="J21" s="133"/>
      <c r="K21" s="134"/>
    </row>
    <row r="22" spans="1:11" s="135" customFormat="1" ht="15.75">
      <c r="A22" s="83"/>
      <c r="B22" s="123"/>
      <c r="C22" s="83"/>
      <c r="D22" s="133"/>
      <c r="E22" s="133"/>
      <c r="F22" s="133"/>
      <c r="G22" s="133"/>
      <c r="H22" s="133"/>
      <c r="I22" s="133"/>
      <c r="J22" s="133"/>
      <c r="K22" s="134"/>
    </row>
    <row r="23" spans="1:11" s="135" customFormat="1" ht="16.5">
      <c r="A23" s="136"/>
      <c r="B23" s="123"/>
      <c r="C23" s="83" t="s">
        <v>50</v>
      </c>
      <c r="D23" s="505">
        <v>0</v>
      </c>
      <c r="E23" s="505">
        <v>0</v>
      </c>
      <c r="F23" s="505">
        <v>0</v>
      </c>
      <c r="G23" s="133">
        <v>-3</v>
      </c>
      <c r="H23" s="133">
        <v>-1708</v>
      </c>
      <c r="I23" s="133">
        <v>2892</v>
      </c>
      <c r="J23" s="133">
        <f>SUM(D23:I23)</f>
        <v>1181</v>
      </c>
      <c r="K23" s="134"/>
    </row>
    <row r="24" spans="1:11" s="135" customFormat="1" ht="16.5">
      <c r="A24" s="136"/>
      <c r="B24" s="123"/>
      <c r="C24" s="83" t="s">
        <v>51</v>
      </c>
      <c r="D24" s="133"/>
      <c r="E24" s="133"/>
      <c r="F24" s="133"/>
      <c r="G24" s="137"/>
      <c r="H24" s="133"/>
      <c r="I24" s="133"/>
      <c r="J24" s="138"/>
      <c r="K24" s="134"/>
    </row>
    <row r="25" spans="1:11" s="135" customFormat="1" ht="16.5">
      <c r="A25" s="136"/>
      <c r="B25" s="139"/>
      <c r="C25" s="83"/>
      <c r="D25" s="133"/>
      <c r="E25" s="133"/>
      <c r="F25" s="133"/>
      <c r="G25" s="133"/>
      <c r="H25" s="133"/>
      <c r="I25" s="133"/>
      <c r="J25" s="133"/>
      <c r="K25" s="134"/>
    </row>
    <row r="26" spans="1:11" s="135" customFormat="1" ht="16.5">
      <c r="A26" s="136"/>
      <c r="B26" s="123"/>
      <c r="C26" s="83"/>
      <c r="D26" s="133"/>
      <c r="E26" s="133"/>
      <c r="F26" s="140"/>
      <c r="G26" s="133"/>
      <c r="H26" s="133"/>
      <c r="I26" s="133"/>
      <c r="J26" s="133"/>
      <c r="K26" s="134"/>
    </row>
    <row r="27" spans="1:12" s="135" customFormat="1" ht="17.25" thickBot="1">
      <c r="A27" s="136"/>
      <c r="B27" s="123"/>
      <c r="C27" s="83" t="s">
        <v>52</v>
      </c>
      <c r="D27" s="141">
        <f aca="true" t="shared" si="0" ref="D27:I27">D20+D23</f>
        <v>194590.426</v>
      </c>
      <c r="E27" s="141">
        <f t="shared" si="0"/>
        <v>34138</v>
      </c>
      <c r="F27" s="141">
        <f t="shared" si="0"/>
        <v>52050</v>
      </c>
      <c r="G27" s="141">
        <f t="shared" si="0"/>
        <v>991</v>
      </c>
      <c r="H27" s="141">
        <f t="shared" si="0"/>
        <v>463</v>
      </c>
      <c r="I27" s="141">
        <f t="shared" si="0"/>
        <v>-3449</v>
      </c>
      <c r="J27" s="142">
        <f>SUM(D27:I27)</f>
        <v>278783.426</v>
      </c>
      <c r="K27" s="143"/>
      <c r="L27" s="144">
        <f>'[1]BS'!W28/1000-J27</f>
        <v>0.004109899397008121</v>
      </c>
    </row>
    <row r="28" spans="1:11" s="135" customFormat="1" ht="19.5" thickTop="1">
      <c r="A28" s="136"/>
      <c r="B28" s="123"/>
      <c r="C28" s="83" t="s">
        <v>53</v>
      </c>
      <c r="D28" s="133"/>
      <c r="E28" s="133"/>
      <c r="F28" s="133"/>
      <c r="G28" s="133"/>
      <c r="H28" s="145"/>
      <c r="I28" s="133"/>
      <c r="J28" s="133"/>
      <c r="K28" s="134"/>
    </row>
    <row r="29" spans="1:11" s="135" customFormat="1" ht="16.5">
      <c r="A29" s="136"/>
      <c r="B29" s="123"/>
      <c r="C29" s="83"/>
      <c r="D29" s="133"/>
      <c r="E29" s="133"/>
      <c r="F29" s="133"/>
      <c r="G29" s="133"/>
      <c r="H29" s="133"/>
      <c r="I29" s="133"/>
      <c r="J29" s="133"/>
      <c r="K29" s="134"/>
    </row>
    <row r="30" spans="1:11" s="135" customFormat="1" ht="16.5">
      <c r="A30" s="136"/>
      <c r="B30" s="123"/>
      <c r="C30" s="106" t="s">
        <v>46</v>
      </c>
      <c r="D30" s="133"/>
      <c r="E30" s="133"/>
      <c r="F30" s="146"/>
      <c r="G30" s="147"/>
      <c r="H30" s="147"/>
      <c r="I30" s="148"/>
      <c r="J30" s="147"/>
      <c r="K30" s="134"/>
    </row>
    <row r="31" spans="1:11" s="135" customFormat="1" ht="16.5">
      <c r="A31" s="136"/>
      <c r="B31" s="123"/>
      <c r="C31" s="130" t="s">
        <v>54</v>
      </c>
      <c r="D31" s="133"/>
      <c r="E31" s="133"/>
      <c r="F31" s="133"/>
      <c r="G31" s="133"/>
      <c r="H31" s="133"/>
      <c r="I31" s="138"/>
      <c r="J31" s="133"/>
      <c r="K31" s="134"/>
    </row>
    <row r="32" spans="1:11" s="135" customFormat="1" ht="16.5">
      <c r="A32" s="136"/>
      <c r="B32" s="123"/>
      <c r="C32" s="83"/>
      <c r="D32" s="133"/>
      <c r="E32" s="133"/>
      <c r="F32" s="133"/>
      <c r="G32" s="133"/>
      <c r="H32" s="133"/>
      <c r="I32" s="133"/>
      <c r="J32" s="133"/>
      <c r="K32" s="134"/>
    </row>
    <row r="33" spans="1:11" s="135" customFormat="1" ht="16.5">
      <c r="A33" s="136"/>
      <c r="B33" s="123"/>
      <c r="C33" s="83" t="s">
        <v>48</v>
      </c>
      <c r="D33" s="133">
        <v>194590</v>
      </c>
      <c r="E33" s="133">
        <v>34138</v>
      </c>
      <c r="F33" s="133">
        <v>52050</v>
      </c>
      <c r="G33" s="133">
        <v>2762</v>
      </c>
      <c r="H33" s="133">
        <v>1431</v>
      </c>
      <c r="I33" s="133">
        <v>-20505</v>
      </c>
      <c r="J33" s="133">
        <f>SUM(D33:I33)</f>
        <v>264466</v>
      </c>
      <c r="K33" s="134"/>
    </row>
    <row r="34" spans="1:11" s="135" customFormat="1" ht="16.5">
      <c r="A34" s="136"/>
      <c r="B34" s="123"/>
      <c r="C34" s="83" t="s">
        <v>49</v>
      </c>
      <c r="D34" s="133"/>
      <c r="E34" s="133"/>
      <c r="F34" s="133"/>
      <c r="G34" s="133"/>
      <c r="H34" s="133"/>
      <c r="I34" s="133"/>
      <c r="J34" s="133"/>
      <c r="K34" s="134"/>
    </row>
    <row r="35" spans="1:11" s="135" customFormat="1" ht="16.5">
      <c r="A35" s="136"/>
      <c r="B35" s="123"/>
      <c r="C35" s="83"/>
      <c r="D35" s="133"/>
      <c r="E35" s="133"/>
      <c r="F35" s="133"/>
      <c r="G35" s="133"/>
      <c r="H35" s="133"/>
      <c r="I35" s="133"/>
      <c r="J35" s="133"/>
      <c r="K35" s="134"/>
    </row>
    <row r="36" spans="1:11" s="135" customFormat="1" ht="16.5">
      <c r="A36" s="136"/>
      <c r="B36" s="123"/>
      <c r="C36" s="83" t="s">
        <v>50</v>
      </c>
      <c r="D36" s="506">
        <v>0</v>
      </c>
      <c r="E36" s="506">
        <v>0</v>
      </c>
      <c r="F36" s="506">
        <v>0</v>
      </c>
      <c r="G36" s="506">
        <v>0</v>
      </c>
      <c r="H36" s="133">
        <v>-275</v>
      </c>
      <c r="I36" s="133">
        <v>8679</v>
      </c>
      <c r="J36" s="133">
        <f>SUM(D36:I36)</f>
        <v>8404</v>
      </c>
      <c r="K36" s="134"/>
    </row>
    <row r="37" spans="1:11" s="135" customFormat="1" ht="16.5">
      <c r="A37" s="136"/>
      <c r="B37" s="123"/>
      <c r="C37" s="83" t="s">
        <v>51</v>
      </c>
      <c r="D37" s="133"/>
      <c r="E37" s="133"/>
      <c r="F37" s="133"/>
      <c r="G37" s="133"/>
      <c r="H37" s="133"/>
      <c r="I37" s="133"/>
      <c r="J37" s="138"/>
      <c r="K37" s="134"/>
    </row>
    <row r="38" spans="1:11" s="135" customFormat="1" ht="16.5">
      <c r="A38" s="136"/>
      <c r="B38" s="123"/>
      <c r="C38" s="83"/>
      <c r="D38" s="133"/>
      <c r="E38" s="133"/>
      <c r="F38" s="133"/>
      <c r="G38" s="133"/>
      <c r="H38" s="133"/>
      <c r="I38" s="133"/>
      <c r="J38" s="133"/>
      <c r="K38" s="134"/>
    </row>
    <row r="39" spans="1:11" s="135" customFormat="1" ht="16.5">
      <c r="A39" s="136"/>
      <c r="B39" s="123"/>
      <c r="C39" s="83"/>
      <c r="D39" s="133"/>
      <c r="E39" s="133"/>
      <c r="F39" s="140"/>
      <c r="G39" s="133"/>
      <c r="H39" s="133"/>
      <c r="I39" s="133"/>
      <c r="J39" s="133"/>
      <c r="K39" s="134"/>
    </row>
    <row r="40" spans="1:12" s="135" customFormat="1" ht="17.25" thickBot="1">
      <c r="A40" s="136"/>
      <c r="B40" s="123"/>
      <c r="C40" s="83" t="s">
        <v>52</v>
      </c>
      <c r="D40" s="141">
        <f aca="true" t="shared" si="1" ref="D40:J40">SUM(D33:D39)</f>
        <v>194590</v>
      </c>
      <c r="E40" s="141">
        <f t="shared" si="1"/>
        <v>34138</v>
      </c>
      <c r="F40" s="141">
        <f t="shared" si="1"/>
        <v>52050</v>
      </c>
      <c r="G40" s="141">
        <f t="shared" si="1"/>
        <v>2762</v>
      </c>
      <c r="H40" s="141">
        <f t="shared" si="1"/>
        <v>1156</v>
      </c>
      <c r="I40" s="141">
        <f t="shared" si="1"/>
        <v>-11826</v>
      </c>
      <c r="J40" s="141">
        <f t="shared" si="1"/>
        <v>272870</v>
      </c>
      <c r="K40" s="134"/>
      <c r="L40" s="53"/>
    </row>
    <row r="41" spans="1:11" s="135" customFormat="1" ht="17.25" thickTop="1">
      <c r="A41" s="136"/>
      <c r="B41" s="123"/>
      <c r="C41" s="83" t="s">
        <v>53</v>
      </c>
      <c r="D41" s="133"/>
      <c r="E41" s="133"/>
      <c r="F41" s="133"/>
      <c r="G41" s="133"/>
      <c r="H41" s="133"/>
      <c r="I41" s="133"/>
      <c r="J41" s="133"/>
      <c r="K41" s="134"/>
    </row>
    <row r="42" spans="1:11" s="135" customFormat="1" ht="16.5">
      <c r="A42" s="136"/>
      <c r="B42" s="123"/>
      <c r="C42" s="83"/>
      <c r="D42" s="133"/>
      <c r="E42" s="133"/>
      <c r="F42" s="133"/>
      <c r="G42" s="133"/>
      <c r="H42" s="133"/>
      <c r="I42" s="133"/>
      <c r="J42" s="133"/>
      <c r="K42" s="134"/>
    </row>
    <row r="43" spans="1:11" s="135" customFormat="1" ht="16.5">
      <c r="A43" s="136"/>
      <c r="B43" s="123"/>
      <c r="C43" s="83"/>
      <c r="D43" s="133"/>
      <c r="E43" s="133"/>
      <c r="F43" s="133"/>
      <c r="G43" s="133"/>
      <c r="H43" s="133"/>
      <c r="I43" s="133"/>
      <c r="J43" s="133"/>
      <c r="K43" s="134"/>
    </row>
    <row r="44" spans="1:11" s="135" customFormat="1" ht="16.5">
      <c r="A44" s="136"/>
      <c r="B44" s="123"/>
      <c r="C44" s="83"/>
      <c r="D44" s="133"/>
      <c r="E44" s="133"/>
      <c r="F44" s="133"/>
      <c r="G44" s="133"/>
      <c r="H44" s="133"/>
      <c r="I44" s="133"/>
      <c r="J44" s="133"/>
      <c r="K44" s="134"/>
    </row>
    <row r="45" spans="1:11" s="135" customFormat="1" ht="16.5">
      <c r="A45" s="136"/>
      <c r="B45" s="123"/>
      <c r="C45" s="83"/>
      <c r="D45" s="133"/>
      <c r="E45" s="133"/>
      <c r="F45" s="133"/>
      <c r="G45" s="133"/>
      <c r="H45" s="133"/>
      <c r="I45" s="133"/>
      <c r="J45" s="133"/>
      <c r="K45" s="134"/>
    </row>
    <row r="46" spans="1:11" s="135" customFormat="1" ht="16.5">
      <c r="A46" s="136"/>
      <c r="B46" s="123"/>
      <c r="C46" s="83"/>
      <c r="D46" s="133"/>
      <c r="E46" s="133"/>
      <c r="F46" s="133"/>
      <c r="G46" s="133"/>
      <c r="H46" s="133"/>
      <c r="I46" s="133"/>
      <c r="J46" s="133"/>
      <c r="K46" s="134"/>
    </row>
    <row r="47" spans="1:11" s="135" customFormat="1" ht="16.5">
      <c r="A47" s="136"/>
      <c r="B47" s="123"/>
      <c r="C47" s="106"/>
      <c r="D47" s="149"/>
      <c r="E47" s="149"/>
      <c r="F47" s="149"/>
      <c r="G47" s="133"/>
      <c r="H47" s="133"/>
      <c r="I47" s="133"/>
      <c r="J47" s="133"/>
      <c r="K47" s="134"/>
    </row>
    <row r="48" spans="1:11" s="135" customFormat="1" ht="16.5">
      <c r="A48" s="136"/>
      <c r="B48" s="123"/>
      <c r="C48" s="106"/>
      <c r="D48" s="133"/>
      <c r="E48" s="133"/>
      <c r="F48" s="133"/>
      <c r="G48" s="133"/>
      <c r="H48" s="133"/>
      <c r="I48" s="138"/>
      <c r="J48" s="133"/>
      <c r="K48" s="134"/>
    </row>
    <row r="49" spans="1:11" s="135" customFormat="1" ht="16.5">
      <c r="A49" s="136"/>
      <c r="B49" s="123"/>
      <c r="C49" s="83"/>
      <c r="D49" s="133"/>
      <c r="E49" s="133"/>
      <c r="F49" s="133"/>
      <c r="G49" s="133"/>
      <c r="H49" s="133"/>
      <c r="I49" s="133"/>
      <c r="J49" s="133"/>
      <c r="K49" s="134"/>
    </row>
    <row r="50" spans="1:11" s="135" customFormat="1" ht="16.5">
      <c r="A50" s="136"/>
      <c r="B50" s="123"/>
      <c r="C50" s="83"/>
      <c r="D50" s="133"/>
      <c r="E50" s="133"/>
      <c r="F50" s="133"/>
      <c r="G50" s="133"/>
      <c r="H50" s="133"/>
      <c r="I50" s="133"/>
      <c r="J50" s="133"/>
      <c r="K50" s="134"/>
    </row>
    <row r="51" spans="1:11" s="135" customFormat="1" ht="17.25" thickBot="1">
      <c r="A51" s="136"/>
      <c r="B51" s="150"/>
      <c r="C51" s="151"/>
      <c r="D51" s="152"/>
      <c r="E51" s="152"/>
      <c r="F51" s="152"/>
      <c r="G51" s="152"/>
      <c r="H51" s="152"/>
      <c r="I51" s="152"/>
      <c r="J51" s="152"/>
      <c r="K51" s="153"/>
    </row>
    <row r="52" spans="1:11" s="135" customFormat="1" ht="16.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s="135" customFormat="1" ht="16.5">
      <c r="A53" s="136"/>
      <c r="B53" s="136" t="s">
        <v>27</v>
      </c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s="135" customFormat="1" ht="16.5">
      <c r="A54" s="136"/>
      <c r="B54" s="136" t="s">
        <v>28</v>
      </c>
      <c r="C54" s="136"/>
      <c r="D54" s="136"/>
      <c r="E54" s="136"/>
      <c r="F54" s="136"/>
      <c r="G54" s="136"/>
      <c r="H54" s="136"/>
      <c r="I54" s="136"/>
      <c r="J54" s="136"/>
      <c r="K54" s="136"/>
    </row>
    <row r="55" s="135" customFormat="1" ht="15.75"/>
    <row r="56" s="135" customFormat="1" ht="15.75"/>
    <row r="57" s="135" customFormat="1" ht="15.75"/>
    <row r="58" s="135" customFormat="1" ht="15.75"/>
    <row r="59" s="135" customFormat="1" ht="15.75"/>
    <row r="60" s="135" customFormat="1" ht="15.75"/>
    <row r="61" s="135" customFormat="1" ht="15.75"/>
    <row r="62" s="135" customFormat="1" ht="15.75"/>
  </sheetData>
  <mergeCells count="5">
    <mergeCell ref="B2:K2"/>
    <mergeCell ref="D13:E13"/>
    <mergeCell ref="B7:K7"/>
    <mergeCell ref="B8:K8"/>
    <mergeCell ref="B3:K3"/>
  </mergeCells>
  <printOptions horizontalCentered="1"/>
  <pageMargins left="0.25" right="0.25" top="0.75" bottom="0.75" header="0.41" footer="0.5"/>
  <pageSetup fitToHeight="1" fitToWidth="1" horizontalDpi="600" verticalDpi="600" orientation="portrait" paperSize="9" scale="77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C8">
      <pane xSplit="1" ySplit="5" topLeftCell="D34" activePane="bottomRight" state="frozen"/>
      <selection pane="topLeft" activeCell="C8" sqref="C8"/>
      <selection pane="topRight" activeCell="D8" sqref="D8"/>
      <selection pane="bottomLeft" activeCell="C13" sqref="C13"/>
      <selection pane="bottomRight" activeCell="D15" sqref="D15"/>
    </sheetView>
  </sheetViews>
  <sheetFormatPr defaultColWidth="8.88671875" defaultRowHeight="15.75"/>
  <cols>
    <col min="1" max="1" width="3.3359375" style="2" customWidth="1"/>
    <col min="2" max="2" width="4.99609375" style="2" customWidth="1"/>
    <col min="3" max="3" width="40.99609375" style="2" customWidth="1"/>
    <col min="4" max="4" width="5.99609375" style="2" customWidth="1"/>
    <col min="5" max="5" width="13.5546875" style="2" customWidth="1"/>
    <col min="6" max="6" width="6.88671875" style="2" customWidth="1"/>
    <col min="7" max="7" width="13.88671875" style="2" customWidth="1"/>
    <col min="8" max="16384" width="8.88671875" style="2" customWidth="1"/>
  </cols>
  <sheetData>
    <row r="1" spans="1:7" ht="18.75">
      <c r="A1" s="1"/>
      <c r="B1" s="559" t="s">
        <v>0</v>
      </c>
      <c r="C1" s="559"/>
      <c r="D1" s="559"/>
      <c r="E1" s="559"/>
      <c r="F1" s="559"/>
      <c r="G1" s="559"/>
    </row>
    <row r="2" spans="1:7" ht="15.75">
      <c r="A2" s="1"/>
      <c r="B2" s="552" t="s">
        <v>1</v>
      </c>
      <c r="C2" s="552"/>
      <c r="D2" s="552"/>
      <c r="E2" s="552"/>
      <c r="F2" s="552"/>
      <c r="G2" s="552"/>
    </row>
    <row r="3" spans="1:7" ht="16.5" thickBot="1">
      <c r="A3" s="1"/>
      <c r="B3" s="4"/>
      <c r="C3" s="4"/>
      <c r="D3" s="4"/>
      <c r="E3" s="5"/>
      <c r="F3" s="1"/>
      <c r="G3" s="1"/>
    </row>
    <row r="4" spans="1:7" ht="15" customHeight="1" thickTop="1">
      <c r="A4" s="1"/>
      <c r="B4" s="6"/>
      <c r="C4" s="6"/>
      <c r="D4" s="6"/>
      <c r="E4" s="7"/>
      <c r="F4" s="6"/>
      <c r="G4" s="6"/>
    </row>
    <row r="5" spans="1:7" ht="18.75" customHeight="1">
      <c r="A5" s="1"/>
      <c r="B5" s="560" t="s">
        <v>2</v>
      </c>
      <c r="C5" s="560"/>
      <c r="D5" s="560"/>
      <c r="E5" s="560"/>
      <c r="F5" s="560"/>
      <c r="G5" s="560"/>
    </row>
    <row r="6" spans="1:7" ht="15.75">
      <c r="A6" s="1"/>
      <c r="B6" s="560" t="s">
        <v>3</v>
      </c>
      <c r="C6" s="560"/>
      <c r="D6" s="560"/>
      <c r="E6" s="560"/>
      <c r="F6" s="560"/>
      <c r="G6" s="560"/>
    </row>
    <row r="7" spans="1:7" ht="15.75" customHeight="1" thickBot="1">
      <c r="A7" s="1"/>
      <c r="B7" s="8"/>
      <c r="C7" s="9"/>
      <c r="D7" s="10"/>
      <c r="E7" s="8"/>
      <c r="F7" s="8"/>
      <c r="G7" s="8"/>
    </row>
    <row r="8" spans="1:6" ht="19.5" thickTop="1">
      <c r="A8" s="1"/>
      <c r="B8" s="1"/>
      <c r="C8" s="11"/>
      <c r="D8" s="12"/>
      <c r="E8" s="1"/>
      <c r="F8" s="1"/>
    </row>
    <row r="9" spans="1:7" ht="15.75">
      <c r="A9" s="1"/>
      <c r="B9" s="13"/>
      <c r="C9" s="14"/>
      <c r="D9" s="14"/>
      <c r="E9" s="15">
        <v>2005</v>
      </c>
      <c r="F9" s="14"/>
      <c r="G9" s="16">
        <v>2004</v>
      </c>
    </row>
    <row r="10" spans="1:8" ht="15.75">
      <c r="A10" s="1"/>
      <c r="B10" s="17"/>
      <c r="C10" s="18"/>
      <c r="D10" s="19"/>
      <c r="E10" s="20" t="s">
        <v>4</v>
      </c>
      <c r="F10" s="21"/>
      <c r="G10" s="22" t="s">
        <v>4</v>
      </c>
      <c r="H10" s="23"/>
    </row>
    <row r="11" spans="1:7" ht="15.75">
      <c r="A11" s="1"/>
      <c r="B11" s="17"/>
      <c r="C11" s="24"/>
      <c r="D11" s="25"/>
      <c r="E11" s="26" t="s">
        <v>5</v>
      </c>
      <c r="F11" s="21"/>
      <c r="G11" s="27" t="s">
        <v>5</v>
      </c>
    </row>
    <row r="12" spans="1:7" ht="15.75">
      <c r="A12" s="1"/>
      <c r="B12" s="28"/>
      <c r="C12" s="1"/>
      <c r="D12" s="29"/>
      <c r="E12" s="30" t="s">
        <v>6</v>
      </c>
      <c r="F12" s="31"/>
      <c r="G12" s="32" t="s">
        <v>6</v>
      </c>
    </row>
    <row r="13" spans="1:7" ht="15.75">
      <c r="A13" s="1"/>
      <c r="B13" s="33"/>
      <c r="C13" s="34" t="s">
        <v>7</v>
      </c>
      <c r="D13" s="1"/>
      <c r="E13" s="35">
        <v>5186</v>
      </c>
      <c r="F13" s="36"/>
      <c r="G13" s="37">
        <v>10733</v>
      </c>
    </row>
    <row r="14" spans="1:7" ht="15.75">
      <c r="A14" s="1"/>
      <c r="B14" s="33"/>
      <c r="C14" s="34"/>
      <c r="D14" s="1"/>
      <c r="E14" s="38"/>
      <c r="F14" s="39"/>
      <c r="G14" s="40"/>
    </row>
    <row r="15" spans="1:7" ht="15.75">
      <c r="A15" s="1"/>
      <c r="B15" s="33"/>
      <c r="C15" s="41" t="s">
        <v>8</v>
      </c>
      <c r="D15" s="1"/>
      <c r="E15" s="42"/>
      <c r="F15" s="1"/>
      <c r="G15" s="43"/>
    </row>
    <row r="16" spans="1:7" ht="15.75">
      <c r="A16" s="1"/>
      <c r="B16" s="33"/>
      <c r="C16" s="1" t="s">
        <v>9</v>
      </c>
      <c r="D16" s="1"/>
      <c r="E16" s="42">
        <v>-3004</v>
      </c>
      <c r="F16" s="1"/>
      <c r="G16" s="43">
        <f>-4228+1254+948</f>
        <v>-2026</v>
      </c>
    </row>
    <row r="17" spans="1:7" ht="15.75">
      <c r="A17" s="1"/>
      <c r="B17" s="33"/>
      <c r="C17" s="1" t="s">
        <v>10</v>
      </c>
      <c r="D17" s="1"/>
      <c r="E17" s="42">
        <v>426</v>
      </c>
      <c r="F17" s="1"/>
      <c r="G17" s="43">
        <v>65</v>
      </c>
    </row>
    <row r="18" spans="1:7" ht="15.75">
      <c r="A18" s="1"/>
      <c r="B18" s="33"/>
      <c r="C18" s="1"/>
      <c r="D18" s="1"/>
      <c r="E18" s="44"/>
      <c r="F18" s="1"/>
      <c r="G18" s="45"/>
    </row>
    <row r="19" spans="1:7" ht="16.5">
      <c r="A19" s="46"/>
      <c r="B19" s="33"/>
      <c r="C19" s="1" t="s">
        <v>11</v>
      </c>
      <c r="D19" s="1"/>
      <c r="E19" s="42">
        <f>SUM(E13:E18)</f>
        <v>2608</v>
      </c>
      <c r="F19" s="42"/>
      <c r="G19" s="47">
        <f>SUM(G13:G18)</f>
        <v>8772</v>
      </c>
    </row>
    <row r="20" spans="1:7" ht="16.5">
      <c r="A20" s="46"/>
      <c r="B20" s="33"/>
      <c r="C20" s="1"/>
      <c r="D20" s="1"/>
      <c r="E20" s="48"/>
      <c r="F20" s="1"/>
      <c r="G20" s="43"/>
    </row>
    <row r="21" spans="1:7" ht="16.5">
      <c r="A21" s="46"/>
      <c r="B21" s="49"/>
      <c r="C21" s="41" t="s">
        <v>12</v>
      </c>
      <c r="D21" s="1"/>
      <c r="E21" s="42"/>
      <c r="F21" s="1"/>
      <c r="G21" s="43"/>
    </row>
    <row r="22" spans="1:7" ht="16.5">
      <c r="A22" s="46"/>
      <c r="B22" s="33"/>
      <c r="C22" s="1" t="s">
        <v>13</v>
      </c>
      <c r="D22" s="1"/>
      <c r="E22" s="42">
        <v>-2055</v>
      </c>
      <c r="F22" s="1"/>
      <c r="G22" s="50">
        <v>704</v>
      </c>
    </row>
    <row r="23" spans="1:7" ht="16.5">
      <c r="A23" s="46"/>
      <c r="B23" s="33"/>
      <c r="C23" s="1" t="s">
        <v>14</v>
      </c>
      <c r="D23" s="51"/>
      <c r="E23" s="42">
        <v>-1687</v>
      </c>
      <c r="F23" s="1"/>
      <c r="G23" s="50">
        <v>-1676</v>
      </c>
    </row>
    <row r="24" spans="1:7" ht="16.5">
      <c r="A24" s="46"/>
      <c r="B24" s="33"/>
      <c r="C24" s="1"/>
      <c r="D24" s="1"/>
      <c r="E24" s="44"/>
      <c r="F24" s="1"/>
      <c r="G24" s="45"/>
    </row>
    <row r="25" spans="1:7" ht="16.5">
      <c r="A25" s="46"/>
      <c r="B25" s="33"/>
      <c r="C25" s="1" t="s">
        <v>15</v>
      </c>
      <c r="D25" s="1"/>
      <c r="E25" s="42">
        <f>SUM(E19:E24)</f>
        <v>-1134</v>
      </c>
      <c r="F25" s="42"/>
      <c r="G25" s="52">
        <f>SUM(G19:G24)</f>
        <v>7800</v>
      </c>
    </row>
    <row r="26" spans="1:7" ht="16.5">
      <c r="A26" s="46"/>
      <c r="B26" s="33"/>
      <c r="C26" s="1"/>
      <c r="D26" s="1"/>
      <c r="E26" s="42"/>
      <c r="F26" s="42"/>
      <c r="G26" s="47"/>
    </row>
    <row r="27" spans="1:7" ht="16.5">
      <c r="A27" s="46"/>
      <c r="B27" s="33"/>
      <c r="C27" s="1" t="s">
        <v>16</v>
      </c>
      <c r="D27" s="1"/>
      <c r="E27" s="42">
        <v>-1162</v>
      </c>
      <c r="F27" s="42"/>
      <c r="G27" s="549">
        <v>-1254</v>
      </c>
    </row>
    <row r="28" spans="1:7" ht="16.5">
      <c r="A28" s="46"/>
      <c r="B28" s="33"/>
      <c r="C28" s="1" t="s">
        <v>17</v>
      </c>
      <c r="D28" s="1"/>
      <c r="E28" s="42">
        <v>-612</v>
      </c>
      <c r="F28" s="1"/>
      <c r="G28" s="550">
        <v>-948</v>
      </c>
    </row>
    <row r="29" spans="1:7" ht="16.5">
      <c r="A29" s="46"/>
      <c r="B29" s="33"/>
      <c r="C29" s="1"/>
      <c r="D29" s="1"/>
      <c r="E29" s="44"/>
      <c r="F29" s="1"/>
      <c r="G29" s="45"/>
    </row>
    <row r="30" spans="1:7" ht="16.5">
      <c r="A30" s="46"/>
      <c r="B30" s="33"/>
      <c r="C30" s="1" t="s">
        <v>18</v>
      </c>
      <c r="D30" s="1"/>
      <c r="E30" s="53">
        <f>SUM(E27:E28)+E25</f>
        <v>-2908</v>
      </c>
      <c r="F30" s="1"/>
      <c r="G30" s="54">
        <f>SUM(G27:G28)+G25</f>
        <v>5598</v>
      </c>
    </row>
    <row r="31" spans="1:7" ht="16.5">
      <c r="A31" s="46"/>
      <c r="B31" s="33"/>
      <c r="C31" s="1"/>
      <c r="D31" s="1"/>
      <c r="E31" s="53"/>
      <c r="F31" s="42"/>
      <c r="G31" s="43"/>
    </row>
    <row r="32" spans="1:7" ht="16.5">
      <c r="A32" s="46"/>
      <c r="B32" s="33"/>
      <c r="C32" s="41" t="s">
        <v>19</v>
      </c>
      <c r="D32" s="1"/>
      <c r="E32" s="42"/>
      <c r="F32" s="1"/>
      <c r="G32" s="43"/>
    </row>
    <row r="33" spans="1:7" ht="16.5">
      <c r="A33" s="46"/>
      <c r="B33" s="33"/>
      <c r="C33" s="1" t="s">
        <v>20</v>
      </c>
      <c r="D33" s="1"/>
      <c r="E33" s="42">
        <v>9</v>
      </c>
      <c r="F33" s="1"/>
      <c r="G33" s="43">
        <v>-16</v>
      </c>
    </row>
    <row r="34" spans="1:7" ht="16.5">
      <c r="A34" s="46"/>
      <c r="B34" s="33"/>
      <c r="C34" s="1" t="s">
        <v>21</v>
      </c>
      <c r="D34" s="1"/>
      <c r="E34" s="42">
        <v>-241</v>
      </c>
      <c r="F34" s="1"/>
      <c r="G34" s="43">
        <v>2386</v>
      </c>
    </row>
    <row r="35" spans="1:7" ht="16.5">
      <c r="A35" s="46"/>
      <c r="B35" s="33"/>
      <c r="C35" s="1"/>
      <c r="D35" s="1"/>
      <c r="E35" s="42"/>
      <c r="F35" s="42"/>
      <c r="G35" s="47"/>
    </row>
    <row r="36" spans="1:7" ht="16.5">
      <c r="A36" s="46"/>
      <c r="B36" s="33"/>
      <c r="C36" s="34" t="s">
        <v>22</v>
      </c>
      <c r="D36" s="1"/>
      <c r="E36" s="42"/>
      <c r="F36" s="1"/>
      <c r="G36" s="43"/>
    </row>
    <row r="37" spans="1:7" ht="16.5">
      <c r="A37" s="46"/>
      <c r="B37" s="33"/>
      <c r="C37" s="1" t="s">
        <v>23</v>
      </c>
      <c r="D37" s="1"/>
      <c r="E37" s="42">
        <v>-2536</v>
      </c>
      <c r="F37" s="1"/>
      <c r="G37" s="43">
        <v>-1138</v>
      </c>
    </row>
    <row r="38" spans="1:7" ht="16.5">
      <c r="A38" s="46"/>
      <c r="B38" s="33"/>
      <c r="C38" s="1"/>
      <c r="D38" s="1"/>
      <c r="E38" s="42"/>
      <c r="F38" s="1"/>
      <c r="G38" s="43"/>
    </row>
    <row r="39" spans="1:7" ht="16.5">
      <c r="A39" s="46"/>
      <c r="B39" s="33"/>
      <c r="C39" s="1" t="s">
        <v>24</v>
      </c>
      <c r="D39" s="1"/>
      <c r="E39" s="55">
        <f>SUM(E30:E37)</f>
        <v>-5676</v>
      </c>
      <c r="F39" s="42"/>
      <c r="G39" s="52">
        <f>SUM(G30:G37)</f>
        <v>6830</v>
      </c>
    </row>
    <row r="40" spans="1:7" ht="16.5">
      <c r="A40" s="46"/>
      <c r="B40" s="33"/>
      <c r="C40" s="1"/>
      <c r="D40" s="1"/>
      <c r="E40" s="42"/>
      <c r="F40" s="1"/>
      <c r="G40" s="43"/>
    </row>
    <row r="41" spans="1:7" ht="16.5">
      <c r="A41" s="46"/>
      <c r="B41" s="33"/>
      <c r="C41" s="1" t="s">
        <v>25</v>
      </c>
      <c r="D41" s="1"/>
      <c r="E41" s="42">
        <v>12438</v>
      </c>
      <c r="F41" s="1"/>
      <c r="G41" s="43">
        <v>10739</v>
      </c>
    </row>
    <row r="42" spans="1:7" ht="16.5">
      <c r="A42" s="46"/>
      <c r="B42" s="33"/>
      <c r="C42" s="1"/>
      <c r="D42" s="1"/>
      <c r="E42" s="42"/>
      <c r="F42" s="1"/>
      <c r="G42" s="43"/>
    </row>
    <row r="43" spans="1:7" s="63" customFormat="1" ht="32.25" thickBot="1">
      <c r="A43" s="56"/>
      <c r="B43" s="57"/>
      <c r="C43" s="58" t="s">
        <v>26</v>
      </c>
      <c r="D43" s="59"/>
      <c r="E43" s="60">
        <f>E39+E41</f>
        <v>6762</v>
      </c>
      <c r="F43" s="61"/>
      <c r="G43" s="62">
        <f>G39+G41-0.1</f>
        <v>17568.9</v>
      </c>
    </row>
    <row r="44" spans="1:7" ht="17.25" thickTop="1">
      <c r="A44" s="46"/>
      <c r="B44" s="64"/>
      <c r="C44" s="65"/>
      <c r="D44" s="65"/>
      <c r="E44" s="44"/>
      <c r="F44" s="65"/>
      <c r="G44" s="66"/>
    </row>
    <row r="45" spans="1:7" ht="16.5">
      <c r="A45" s="46"/>
      <c r="B45" s="46"/>
      <c r="C45" s="46"/>
      <c r="D45" s="46"/>
      <c r="E45" s="67"/>
      <c r="F45" s="68"/>
      <c r="G45" s="69"/>
    </row>
    <row r="46" spans="1:7" ht="16.5">
      <c r="A46" s="46"/>
      <c r="B46" s="46" t="s">
        <v>27</v>
      </c>
      <c r="C46" s="46"/>
      <c r="D46" s="46"/>
      <c r="E46" s="67"/>
      <c r="F46" s="68"/>
      <c r="G46" s="69"/>
    </row>
    <row r="47" spans="1:7" ht="16.5">
      <c r="A47" s="46"/>
      <c r="B47" s="46" t="s">
        <v>28</v>
      </c>
      <c r="C47" s="46"/>
      <c r="D47" s="46"/>
      <c r="E47" s="67"/>
      <c r="F47" s="68"/>
      <c r="G47" s="69"/>
    </row>
    <row r="48" spans="5:7" ht="15.75">
      <c r="E48" s="70"/>
      <c r="F48" s="71"/>
      <c r="G48" s="69"/>
    </row>
    <row r="49" spans="5:7" ht="15.75">
      <c r="E49" s="70"/>
      <c r="F49" s="71"/>
      <c r="G49" s="69"/>
    </row>
    <row r="50" spans="2:7" ht="15.75">
      <c r="B50" s="72" t="s">
        <v>29</v>
      </c>
      <c r="C50" s="72"/>
      <c r="D50" s="72"/>
      <c r="E50" s="73"/>
      <c r="F50" s="71"/>
      <c r="G50" s="69"/>
    </row>
    <row r="51" spans="2:7" ht="15.75">
      <c r="B51" s="72"/>
      <c r="C51" s="41" t="s">
        <v>30</v>
      </c>
      <c r="D51" s="72"/>
      <c r="E51" s="73"/>
      <c r="F51" s="74"/>
      <c r="G51" s="75"/>
    </row>
    <row r="52" spans="2:7" ht="15.75">
      <c r="B52" s="72"/>
      <c r="C52" s="72"/>
      <c r="D52" s="72"/>
      <c r="E52" s="73"/>
      <c r="F52" s="74"/>
      <c r="G52" s="75"/>
    </row>
    <row r="53" spans="2:7" ht="15.75">
      <c r="B53" s="72"/>
      <c r="C53" s="76" t="s">
        <v>31</v>
      </c>
      <c r="D53" s="77"/>
      <c r="E53" s="507">
        <v>-4099</v>
      </c>
      <c r="F53" s="76"/>
      <c r="G53" s="508">
        <v>-2395</v>
      </c>
    </row>
    <row r="54" spans="2:7" ht="15.75">
      <c r="B54" s="72"/>
      <c r="C54" s="76" t="s">
        <v>32</v>
      </c>
      <c r="D54" s="77"/>
      <c r="E54" s="73">
        <v>10861</v>
      </c>
      <c r="F54" s="74"/>
      <c r="G54" s="75">
        <v>19964</v>
      </c>
    </row>
    <row r="55" spans="2:7" ht="15.75">
      <c r="B55" s="72"/>
      <c r="C55" s="72"/>
      <c r="D55" s="77"/>
      <c r="E55" s="73"/>
      <c r="F55" s="74"/>
      <c r="G55" s="75"/>
    </row>
    <row r="56" spans="2:7" ht="16.5" thickBot="1">
      <c r="B56" s="72"/>
      <c r="C56" s="72"/>
      <c r="D56" s="77"/>
      <c r="E56" s="78">
        <f>SUM(E53:E55)</f>
        <v>6762</v>
      </c>
      <c r="F56" s="74"/>
      <c r="G56" s="79">
        <f>SUM(G53:G55)</f>
        <v>17569</v>
      </c>
    </row>
    <row r="57" spans="5:7" ht="16.5" thickTop="1">
      <c r="E57" s="71"/>
      <c r="F57" s="71"/>
      <c r="G57" s="80"/>
    </row>
    <row r="58" spans="5:7" ht="15.75">
      <c r="E58" s="81"/>
      <c r="F58" s="71"/>
      <c r="G58" s="82"/>
    </row>
    <row r="59" spans="5:7" ht="15.75">
      <c r="E59" s="82"/>
      <c r="F59" s="71"/>
      <c r="G59" s="82"/>
    </row>
    <row r="60" spans="5:7" ht="15.75">
      <c r="E60" s="71"/>
      <c r="F60" s="71"/>
      <c r="G60" s="82"/>
    </row>
  </sheetData>
  <mergeCells count="4">
    <mergeCell ref="B1:G1"/>
    <mergeCell ref="B5:G5"/>
    <mergeCell ref="B6:G6"/>
    <mergeCell ref="B2:G2"/>
  </mergeCells>
  <printOptions horizontalCentered="1"/>
  <pageMargins left="0.25" right="0.25" top="0.5" bottom="0.5" header="0.25" footer="0.42"/>
  <pageSetup fitToHeight="1" fitToWidth="1" horizontalDpi="600" verticalDpi="600" orientation="portrait" paperSize="9" scale="84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</dc:creator>
  <cp:keywords/>
  <dc:description/>
  <cp:lastModifiedBy>stb</cp:lastModifiedBy>
  <cp:lastPrinted>2005-11-24T03:33:54Z</cp:lastPrinted>
  <dcterms:created xsi:type="dcterms:W3CDTF">2005-11-19T05:26:56Z</dcterms:created>
  <dcterms:modified xsi:type="dcterms:W3CDTF">2005-11-24T03:38:20Z</dcterms:modified>
  <cp:category/>
  <cp:version/>
  <cp:contentType/>
  <cp:contentStatus/>
</cp:coreProperties>
</file>